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f8156006f126573/Documents/Chris/Gliding Files/"/>
    </mc:Choice>
  </mc:AlternateContent>
  <xr:revisionPtr revIDLastSave="22" documentId="8_{89E96FC4-0921-41FB-BCF9-D6CAF7950071}" xr6:coauthVersionLast="45" xr6:coauthVersionMax="45" xr10:uidLastSave="{124464F9-9863-476F-935F-3059AE553AD2}"/>
  <bookViews>
    <workbookView xWindow="-120" yWindow="-120" windowWidth="38640" windowHeight="15840" xr2:uid="{1AEB6B3F-C118-4306-B851-C6FDC9ED0E0C}"/>
  </bookViews>
  <sheets>
    <sheet name="Astir " sheetId="16" r:id="rId1"/>
    <sheet name="ASW20" sheetId="17" r:id="rId2"/>
    <sheet name="Libelle " sheetId="15" r:id="rId3"/>
  </sheets>
  <externalReferences>
    <externalReference r:id="rId4"/>
  </externalReferences>
  <definedNames>
    <definedName name="UnitList">[1]Standards!$L$3:$L$8</definedName>
    <definedName name="UnitTable">[1]Standards!$L$3:$M$8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4" i="17" l="1"/>
  <c r="N34" i="17"/>
  <c r="M34" i="17"/>
  <c r="J34" i="17"/>
  <c r="T34" i="17"/>
  <c r="P33" i="17"/>
  <c r="N33" i="17"/>
  <c r="M33" i="17"/>
  <c r="J33" i="17"/>
  <c r="E33" i="17"/>
  <c r="T33" i="17" s="1"/>
  <c r="D33" i="17"/>
  <c r="T32" i="17"/>
  <c r="P32" i="17"/>
  <c r="M32" i="17"/>
  <c r="J32" i="17"/>
  <c r="E32" i="17"/>
  <c r="D32" i="17"/>
  <c r="P31" i="17"/>
  <c r="M31" i="17"/>
  <c r="J31" i="17"/>
  <c r="E31" i="17"/>
  <c r="N31" i="17"/>
  <c r="P30" i="17"/>
  <c r="N30" i="17"/>
  <c r="M30" i="17"/>
  <c r="J30" i="17"/>
  <c r="E30" i="17"/>
  <c r="T30" i="17" s="1"/>
  <c r="D30" i="17"/>
  <c r="P29" i="17"/>
  <c r="N29" i="17"/>
  <c r="M29" i="17"/>
  <c r="J29" i="17"/>
  <c r="E29" i="17"/>
  <c r="T29" i="17" s="1"/>
  <c r="D29" i="17"/>
  <c r="T28" i="17"/>
  <c r="P28" i="17"/>
  <c r="M28" i="17"/>
  <c r="J28" i="17"/>
  <c r="E28" i="17"/>
  <c r="D28" i="17"/>
  <c r="P27" i="17"/>
  <c r="M27" i="17"/>
  <c r="J27" i="17"/>
  <c r="E27" i="17"/>
  <c r="N27" i="17"/>
  <c r="P26" i="17"/>
  <c r="N26" i="17"/>
  <c r="M26" i="17"/>
  <c r="J26" i="17"/>
  <c r="E26" i="17"/>
  <c r="T26" i="17" s="1"/>
  <c r="D26" i="17"/>
  <c r="P25" i="17"/>
  <c r="N25" i="17"/>
  <c r="M25" i="17"/>
  <c r="J25" i="17"/>
  <c r="E25" i="17"/>
  <c r="T25" i="17" s="1"/>
  <c r="D25" i="17"/>
  <c r="T24" i="17"/>
  <c r="P24" i="17"/>
  <c r="M24" i="17"/>
  <c r="J24" i="17"/>
  <c r="E24" i="17"/>
  <c r="D24" i="17"/>
  <c r="P23" i="17"/>
  <c r="M23" i="17"/>
  <c r="J23" i="17"/>
  <c r="E23" i="17"/>
  <c r="N23" i="17"/>
  <c r="P22" i="17"/>
  <c r="N22" i="17"/>
  <c r="M22" i="17"/>
  <c r="J22" i="17"/>
  <c r="E22" i="17"/>
  <c r="T22" i="17" s="1"/>
  <c r="D22" i="17"/>
  <c r="P21" i="17"/>
  <c r="N21" i="17"/>
  <c r="M21" i="17"/>
  <c r="J21" i="17"/>
  <c r="E21" i="17"/>
  <c r="T21" i="17" s="1"/>
  <c r="D21" i="17"/>
  <c r="T20" i="17"/>
  <c r="P20" i="17"/>
  <c r="M20" i="17"/>
  <c r="J20" i="17"/>
  <c r="E20" i="17"/>
  <c r="D20" i="17"/>
  <c r="P19" i="17"/>
  <c r="M19" i="17"/>
  <c r="J19" i="17"/>
  <c r="E19" i="17"/>
  <c r="N19" i="17"/>
  <c r="P18" i="17"/>
  <c r="N18" i="17"/>
  <c r="M18" i="17"/>
  <c r="J18" i="17"/>
  <c r="E18" i="17"/>
  <c r="T18" i="17" s="1"/>
  <c r="D18" i="17"/>
  <c r="P17" i="17"/>
  <c r="N17" i="17"/>
  <c r="M17" i="17"/>
  <c r="J17" i="17"/>
  <c r="E17" i="17"/>
  <c r="T17" i="17" s="1"/>
  <c r="D17" i="17"/>
  <c r="T16" i="17"/>
  <c r="P16" i="17"/>
  <c r="M16" i="17"/>
  <c r="J16" i="17"/>
  <c r="E16" i="17"/>
  <c r="D16" i="17"/>
  <c r="P15" i="17"/>
  <c r="M15" i="17"/>
  <c r="J15" i="17"/>
  <c r="E15" i="17"/>
  <c r="N15" i="17"/>
  <c r="P14" i="17"/>
  <c r="N14" i="17"/>
  <c r="M14" i="17"/>
  <c r="J14" i="17"/>
  <c r="E14" i="17"/>
  <c r="T14" i="17" s="1"/>
  <c r="D14" i="17"/>
  <c r="P13" i="17"/>
  <c r="N13" i="17"/>
  <c r="M13" i="17"/>
  <c r="J13" i="17"/>
  <c r="E13" i="17"/>
  <c r="T13" i="17" s="1"/>
  <c r="D13" i="17"/>
  <c r="T12" i="17"/>
  <c r="P12" i="17"/>
  <c r="M12" i="17"/>
  <c r="J12" i="17"/>
  <c r="E12" i="17"/>
  <c r="D12" i="17"/>
  <c r="U11" i="17"/>
  <c r="T11" i="17"/>
  <c r="Q11" i="17"/>
  <c r="P11" i="17"/>
  <c r="N11" i="17"/>
  <c r="M11" i="17"/>
  <c r="K11" i="17"/>
  <c r="J11" i="17"/>
  <c r="N12" i="17" l="1"/>
  <c r="C15" i="17"/>
  <c r="T15" i="17"/>
  <c r="N16" i="17"/>
  <c r="C19" i="17"/>
  <c r="T19" i="17"/>
  <c r="N20" i="17"/>
  <c r="C23" i="17"/>
  <c r="T23" i="17"/>
  <c r="N24" i="17"/>
  <c r="C27" i="17"/>
  <c r="T27" i="17"/>
  <c r="N28" i="17"/>
  <c r="C31" i="17"/>
  <c r="T31" i="17"/>
  <c r="N32" i="17"/>
  <c r="D15" i="17"/>
  <c r="D19" i="17"/>
  <c r="D23" i="17"/>
  <c r="D27" i="17"/>
  <c r="D31" i="17"/>
  <c r="C12" i="17"/>
  <c r="C16" i="17"/>
  <c r="C20" i="17"/>
  <c r="C24" i="17"/>
  <c r="C28" i="17"/>
  <c r="C32" i="17"/>
  <c r="C13" i="17"/>
  <c r="C17" i="17"/>
  <c r="C21" i="17"/>
  <c r="C25" i="17"/>
  <c r="C29" i="17"/>
  <c r="C33" i="17"/>
  <c r="C14" i="17"/>
  <c r="C18" i="17"/>
  <c r="C22" i="17"/>
  <c r="C26" i="17"/>
  <c r="C30" i="17"/>
  <c r="B34" i="16"/>
  <c r="B33" i="16"/>
  <c r="C33" i="16" s="1"/>
  <c r="Q33" i="16" s="1"/>
  <c r="B32" i="16"/>
  <c r="N32" i="16" s="1"/>
  <c r="B31" i="16"/>
  <c r="D31" i="16" s="1"/>
  <c r="B30" i="16"/>
  <c r="C30" i="16" s="1"/>
  <c r="B29" i="16"/>
  <c r="B28" i="16"/>
  <c r="D28" i="16" s="1"/>
  <c r="B27" i="16"/>
  <c r="N27" i="16" s="1"/>
  <c r="B26" i="16"/>
  <c r="N26" i="16" s="1"/>
  <c r="B25" i="16"/>
  <c r="D25" i="16" s="1"/>
  <c r="B24" i="16"/>
  <c r="D24" i="16" s="1"/>
  <c r="B23" i="16"/>
  <c r="D23" i="16" s="1"/>
  <c r="B22" i="16"/>
  <c r="B21" i="16"/>
  <c r="C21" i="16" s="1"/>
  <c r="Q21" i="16" s="1"/>
  <c r="B20" i="16"/>
  <c r="B19" i="16"/>
  <c r="D19" i="16" s="1"/>
  <c r="B18" i="16"/>
  <c r="B17" i="16"/>
  <c r="N17" i="16" s="1"/>
  <c r="B16" i="16"/>
  <c r="C16" i="16" s="1"/>
  <c r="B15" i="16"/>
  <c r="N15" i="16" s="1"/>
  <c r="B14" i="16"/>
  <c r="N14" i="16" s="1"/>
  <c r="B13" i="16"/>
  <c r="C13" i="16" s="1"/>
  <c r="B12" i="16"/>
  <c r="D12" i="16" s="1"/>
  <c r="T34" i="16"/>
  <c r="P34" i="16"/>
  <c r="N34" i="16"/>
  <c r="M34" i="16"/>
  <c r="J34" i="16"/>
  <c r="E34" i="16"/>
  <c r="D34" i="16"/>
  <c r="C34" i="16"/>
  <c r="F34" i="16" s="1"/>
  <c r="T33" i="16"/>
  <c r="P33" i="16"/>
  <c r="M33" i="16"/>
  <c r="J33" i="16"/>
  <c r="E33" i="16"/>
  <c r="P32" i="16"/>
  <c r="M32" i="16"/>
  <c r="J32" i="16"/>
  <c r="E32" i="16"/>
  <c r="T32" i="16" s="1"/>
  <c r="D32" i="16"/>
  <c r="C32" i="16"/>
  <c r="Q32" i="16" s="1"/>
  <c r="P31" i="16"/>
  <c r="M31" i="16"/>
  <c r="J31" i="16"/>
  <c r="E31" i="16"/>
  <c r="T31" i="16" s="1"/>
  <c r="T30" i="16"/>
  <c r="P30" i="16"/>
  <c r="N30" i="16"/>
  <c r="M30" i="16"/>
  <c r="J30" i="16"/>
  <c r="E30" i="16"/>
  <c r="D30" i="16"/>
  <c r="T29" i="16"/>
  <c r="P29" i="16"/>
  <c r="N29" i="16"/>
  <c r="M29" i="16"/>
  <c r="J29" i="16"/>
  <c r="E29" i="16"/>
  <c r="D29" i="16"/>
  <c r="C29" i="16"/>
  <c r="F29" i="16" s="1"/>
  <c r="T28" i="16"/>
  <c r="P28" i="16"/>
  <c r="M28" i="16"/>
  <c r="J28" i="16"/>
  <c r="E28" i="16"/>
  <c r="T27" i="16"/>
  <c r="P27" i="16"/>
  <c r="M27" i="16"/>
  <c r="J27" i="16"/>
  <c r="E27" i="16"/>
  <c r="D27" i="16"/>
  <c r="C27" i="16"/>
  <c r="Q27" i="16" s="1"/>
  <c r="P26" i="16"/>
  <c r="M26" i="16"/>
  <c r="J26" i="16"/>
  <c r="E26" i="16"/>
  <c r="T26" i="16" s="1"/>
  <c r="P25" i="16"/>
  <c r="M25" i="16"/>
  <c r="J25" i="16"/>
  <c r="E25" i="16"/>
  <c r="T25" i="16" s="1"/>
  <c r="T24" i="16"/>
  <c r="P24" i="16"/>
  <c r="M24" i="16"/>
  <c r="J24" i="16"/>
  <c r="E24" i="16"/>
  <c r="T23" i="16"/>
  <c r="P23" i="16"/>
  <c r="M23" i="16"/>
  <c r="J23" i="16"/>
  <c r="E23" i="16"/>
  <c r="T22" i="16"/>
  <c r="P22" i="16"/>
  <c r="N22" i="16"/>
  <c r="M22" i="16"/>
  <c r="J22" i="16"/>
  <c r="E22" i="16"/>
  <c r="D22" i="16"/>
  <c r="C22" i="16"/>
  <c r="F22" i="16" s="1"/>
  <c r="T21" i="16"/>
  <c r="P21" i="16"/>
  <c r="N21" i="16"/>
  <c r="M21" i="16"/>
  <c r="J21" i="16"/>
  <c r="E21" i="16"/>
  <c r="D21" i="16"/>
  <c r="P20" i="16"/>
  <c r="N20" i="16"/>
  <c r="M20" i="16"/>
  <c r="J20" i="16"/>
  <c r="E20" i="16"/>
  <c r="T20" i="16" s="1"/>
  <c r="D20" i="16"/>
  <c r="C20" i="16"/>
  <c r="Q20" i="16" s="1"/>
  <c r="P19" i="16"/>
  <c r="N19" i="16"/>
  <c r="M19" i="16"/>
  <c r="J19" i="16"/>
  <c r="E19" i="16"/>
  <c r="T19" i="16" s="1"/>
  <c r="C19" i="16"/>
  <c r="Q19" i="16" s="1"/>
  <c r="T18" i="16"/>
  <c r="P18" i="16"/>
  <c r="N18" i="16"/>
  <c r="M18" i="16"/>
  <c r="J18" i="16"/>
  <c r="E18" i="16"/>
  <c r="D18" i="16"/>
  <c r="C18" i="16"/>
  <c r="Q18" i="16" s="1"/>
  <c r="T17" i="16"/>
  <c r="P17" i="16"/>
  <c r="M17" i="16"/>
  <c r="J17" i="16"/>
  <c r="E17" i="16"/>
  <c r="D17" i="16"/>
  <c r="C17" i="16"/>
  <c r="F17" i="16" s="1"/>
  <c r="T16" i="16"/>
  <c r="P16" i="16"/>
  <c r="N16" i="16"/>
  <c r="M16" i="16"/>
  <c r="J16" i="16"/>
  <c r="E16" i="16"/>
  <c r="T15" i="16"/>
  <c r="P15" i="16"/>
  <c r="M15" i="16"/>
  <c r="J15" i="16"/>
  <c r="E15" i="16"/>
  <c r="D15" i="16"/>
  <c r="C15" i="16"/>
  <c r="Q15" i="16" s="1"/>
  <c r="P14" i="16"/>
  <c r="M14" i="16"/>
  <c r="J14" i="16"/>
  <c r="E14" i="16"/>
  <c r="T14" i="16" s="1"/>
  <c r="P13" i="16"/>
  <c r="M13" i="16"/>
  <c r="J13" i="16"/>
  <c r="E13" i="16"/>
  <c r="T12" i="16"/>
  <c r="P12" i="16"/>
  <c r="M12" i="16"/>
  <c r="J12" i="16"/>
  <c r="E12" i="16"/>
  <c r="U11" i="16"/>
  <c r="T11" i="16"/>
  <c r="Q11" i="16"/>
  <c r="P11" i="16"/>
  <c r="N11" i="16"/>
  <c r="M11" i="16"/>
  <c r="K11" i="16"/>
  <c r="J11" i="16"/>
  <c r="Q23" i="17" l="1"/>
  <c r="F23" i="17"/>
  <c r="Q27" i="17"/>
  <c r="F27" i="17"/>
  <c r="F32" i="17"/>
  <c r="Q32" i="17"/>
  <c r="F21" i="17"/>
  <c r="Q21" i="17"/>
  <c r="F13" i="17"/>
  <c r="Q13" i="17"/>
  <c r="Q34" i="17"/>
  <c r="F28" i="17"/>
  <c r="Q28" i="17"/>
  <c r="Q30" i="17"/>
  <c r="F30" i="17"/>
  <c r="F24" i="17"/>
  <c r="Q24" i="17"/>
  <c r="Q19" i="17"/>
  <c r="F19" i="17"/>
  <c r="F25" i="17"/>
  <c r="Q25" i="17"/>
  <c r="Q22" i="17"/>
  <c r="F22" i="17"/>
  <c r="Q14" i="17"/>
  <c r="F14" i="17"/>
  <c r="F20" i="17"/>
  <c r="Q20" i="17"/>
  <c r="F17" i="17"/>
  <c r="Q17" i="17"/>
  <c r="Q18" i="17"/>
  <c r="F18" i="17"/>
  <c r="F33" i="17"/>
  <c r="Q33" i="17"/>
  <c r="F16" i="17"/>
  <c r="Q16" i="17"/>
  <c r="Q26" i="17"/>
  <c r="F26" i="17"/>
  <c r="F29" i="17"/>
  <c r="Q29" i="17"/>
  <c r="F12" i="17"/>
  <c r="Q12" i="17"/>
  <c r="Q31" i="17"/>
  <c r="F31" i="17"/>
  <c r="F15" i="17"/>
  <c r="Q15" i="17"/>
  <c r="N31" i="16"/>
  <c r="N33" i="16"/>
  <c r="N12" i="16"/>
  <c r="N24" i="16"/>
  <c r="C31" i="16"/>
  <c r="Q31" i="16" s="1"/>
  <c r="D33" i="16"/>
  <c r="F30" i="16"/>
  <c r="Q30" i="16"/>
  <c r="N25" i="16"/>
  <c r="C12" i="16"/>
  <c r="Q12" i="16" s="1"/>
  <c r="C14" i="16"/>
  <c r="Q14" i="16" s="1"/>
  <c r="Q29" i="16"/>
  <c r="N13" i="16"/>
  <c r="D14" i="16"/>
  <c r="D16" i="16"/>
  <c r="N28" i="16"/>
  <c r="F13" i="16"/>
  <c r="Q13" i="16"/>
  <c r="F16" i="16"/>
  <c r="Q16" i="16"/>
  <c r="K30" i="16"/>
  <c r="G30" i="16"/>
  <c r="H30" i="16" s="1"/>
  <c r="F18" i="16"/>
  <c r="F31" i="16"/>
  <c r="D13" i="16"/>
  <c r="D26" i="16"/>
  <c r="F32" i="16"/>
  <c r="G32" i="16" s="1"/>
  <c r="U32" i="16" s="1"/>
  <c r="C26" i="16"/>
  <c r="Q26" i="16" s="1"/>
  <c r="C24" i="16"/>
  <c r="C25" i="16"/>
  <c r="N23" i="16"/>
  <c r="Q22" i="16"/>
  <c r="C28" i="16"/>
  <c r="F19" i="16"/>
  <c r="Q17" i="16"/>
  <c r="C23" i="16"/>
  <c r="Q34" i="16"/>
  <c r="K22" i="16"/>
  <c r="G22" i="16"/>
  <c r="U22" i="16" s="1"/>
  <c r="H22" i="16"/>
  <c r="K29" i="16"/>
  <c r="G29" i="16"/>
  <c r="K34" i="16"/>
  <c r="G34" i="16"/>
  <c r="U34" i="16" s="1"/>
  <c r="K16" i="16"/>
  <c r="G16" i="16"/>
  <c r="U16" i="16" s="1"/>
  <c r="K17" i="16"/>
  <c r="G17" i="16"/>
  <c r="F15" i="16"/>
  <c r="F21" i="16"/>
  <c r="F27" i="16"/>
  <c r="F33" i="16"/>
  <c r="F20" i="16"/>
  <c r="T13" i="16"/>
  <c r="K34" i="17" l="1"/>
  <c r="G33" i="17"/>
  <c r="K33" i="17"/>
  <c r="G13" i="17"/>
  <c r="K13" i="17"/>
  <c r="K31" i="17"/>
  <c r="G31" i="17"/>
  <c r="G21" i="17"/>
  <c r="K21" i="17"/>
  <c r="K16" i="17"/>
  <c r="G16" i="17"/>
  <c r="K15" i="17"/>
  <c r="G15" i="17"/>
  <c r="G25" i="17"/>
  <c r="K25" i="17"/>
  <c r="G30" i="17"/>
  <c r="K30" i="17"/>
  <c r="K22" i="17"/>
  <c r="G22" i="17"/>
  <c r="K18" i="17"/>
  <c r="G18" i="17"/>
  <c r="K32" i="17"/>
  <c r="G32" i="17"/>
  <c r="K20" i="17"/>
  <c r="G20" i="17"/>
  <c r="K19" i="17"/>
  <c r="G19" i="17"/>
  <c r="G17" i="17"/>
  <c r="K17" i="17"/>
  <c r="K26" i="17"/>
  <c r="G26" i="17"/>
  <c r="K23" i="17"/>
  <c r="G23" i="17"/>
  <c r="K12" i="17"/>
  <c r="G12" i="17"/>
  <c r="K24" i="17"/>
  <c r="G24" i="17"/>
  <c r="K27" i="17"/>
  <c r="G27" i="17"/>
  <c r="G29" i="17"/>
  <c r="K29" i="17"/>
  <c r="K14" i="17"/>
  <c r="G14" i="17"/>
  <c r="K28" i="17"/>
  <c r="G28" i="17"/>
  <c r="F14" i="16"/>
  <c r="F12" i="16"/>
  <c r="G12" i="16" s="1"/>
  <c r="G18" i="16"/>
  <c r="K18" i="16"/>
  <c r="H16" i="16"/>
  <c r="H32" i="16"/>
  <c r="K31" i="16"/>
  <c r="G31" i="16"/>
  <c r="F23" i="16"/>
  <c r="Q23" i="16"/>
  <c r="K19" i="16"/>
  <c r="G19" i="16"/>
  <c r="F28" i="16"/>
  <c r="Q28" i="16"/>
  <c r="F24" i="16"/>
  <c r="Q24" i="16"/>
  <c r="F26" i="16"/>
  <c r="K32" i="16"/>
  <c r="F25" i="16"/>
  <c r="Q25" i="16"/>
  <c r="U30" i="16"/>
  <c r="K13" i="16"/>
  <c r="G13" i="16"/>
  <c r="K12" i="16"/>
  <c r="K15" i="16"/>
  <c r="G15" i="16"/>
  <c r="H17" i="16"/>
  <c r="U17" i="16"/>
  <c r="G33" i="16"/>
  <c r="K33" i="16"/>
  <c r="G26" i="16"/>
  <c r="K26" i="16"/>
  <c r="H34" i="16"/>
  <c r="G21" i="16"/>
  <c r="K21" i="16"/>
  <c r="H29" i="16"/>
  <c r="U29" i="16"/>
  <c r="G27" i="16"/>
  <c r="K27" i="16"/>
  <c r="G20" i="16"/>
  <c r="K20" i="16"/>
  <c r="G14" i="16"/>
  <c r="K14" i="16"/>
  <c r="U34" i="15"/>
  <c r="T34" i="15"/>
  <c r="Q34" i="15"/>
  <c r="P34" i="15"/>
  <c r="N34" i="15"/>
  <c r="M34" i="15"/>
  <c r="K34" i="15"/>
  <c r="J34" i="15"/>
  <c r="T33" i="15"/>
  <c r="Q33" i="15"/>
  <c r="P33" i="15"/>
  <c r="N33" i="15"/>
  <c r="M33" i="15"/>
  <c r="J33" i="15"/>
  <c r="T32" i="15"/>
  <c r="P32" i="15"/>
  <c r="N32" i="15"/>
  <c r="M32" i="15"/>
  <c r="J32" i="15"/>
  <c r="Q32" i="15"/>
  <c r="P31" i="15"/>
  <c r="N31" i="15"/>
  <c r="M31" i="15"/>
  <c r="J31" i="15"/>
  <c r="K31" i="15"/>
  <c r="T31" i="15"/>
  <c r="Q31" i="15"/>
  <c r="T30" i="15"/>
  <c r="P30" i="15"/>
  <c r="N30" i="15"/>
  <c r="M30" i="15"/>
  <c r="K30" i="15"/>
  <c r="J30" i="15"/>
  <c r="U30" i="15"/>
  <c r="Q30" i="15"/>
  <c r="Q29" i="15"/>
  <c r="P29" i="15"/>
  <c r="N29" i="15"/>
  <c r="M29" i="15"/>
  <c r="J29" i="15"/>
  <c r="T28" i="15"/>
  <c r="Q28" i="15"/>
  <c r="P28" i="15"/>
  <c r="N28" i="15"/>
  <c r="M28" i="15"/>
  <c r="J28" i="15"/>
  <c r="P27" i="15"/>
  <c r="N27" i="15"/>
  <c r="M27" i="15"/>
  <c r="J27" i="15"/>
  <c r="T27" i="15"/>
  <c r="Q27" i="15"/>
  <c r="T26" i="15"/>
  <c r="P26" i="15"/>
  <c r="N26" i="15"/>
  <c r="M26" i="15"/>
  <c r="J26" i="15"/>
  <c r="E26" i="15"/>
  <c r="D26" i="15"/>
  <c r="C26" i="15"/>
  <c r="Q26" i="15" s="1"/>
  <c r="P25" i="15"/>
  <c r="N25" i="15"/>
  <c r="M25" i="15"/>
  <c r="J25" i="15"/>
  <c r="F25" i="15"/>
  <c r="K25" i="15" s="1"/>
  <c r="E25" i="15"/>
  <c r="T25" i="15" s="1"/>
  <c r="D25" i="15"/>
  <c r="C25" i="15"/>
  <c r="Q25" i="15" s="1"/>
  <c r="P24" i="15"/>
  <c r="N24" i="15"/>
  <c r="M24" i="15"/>
  <c r="J24" i="15"/>
  <c r="E24" i="15"/>
  <c r="T24" i="15" s="1"/>
  <c r="D24" i="15"/>
  <c r="C24" i="15"/>
  <c r="F24" i="15" s="1"/>
  <c r="Q23" i="15"/>
  <c r="P23" i="15"/>
  <c r="N23" i="15"/>
  <c r="M23" i="15"/>
  <c r="J23" i="15"/>
  <c r="E23" i="15"/>
  <c r="D23" i="15"/>
  <c r="C23" i="15"/>
  <c r="F23" i="15" s="1"/>
  <c r="T22" i="15"/>
  <c r="Q22" i="15"/>
  <c r="P22" i="15"/>
  <c r="N22" i="15"/>
  <c r="M22" i="15"/>
  <c r="J22" i="15"/>
  <c r="E22" i="15"/>
  <c r="D22" i="15"/>
  <c r="C22" i="15"/>
  <c r="F22" i="15" s="1"/>
  <c r="Q21" i="15"/>
  <c r="P21" i="15"/>
  <c r="N21" i="15"/>
  <c r="M21" i="15"/>
  <c r="J21" i="15"/>
  <c r="F21" i="15"/>
  <c r="K21" i="15" s="1"/>
  <c r="E21" i="15"/>
  <c r="D21" i="15"/>
  <c r="C21" i="15"/>
  <c r="P20" i="15"/>
  <c r="N20" i="15"/>
  <c r="M20" i="15"/>
  <c r="J20" i="15"/>
  <c r="E20" i="15"/>
  <c r="T20" i="15" s="1"/>
  <c r="D20" i="15"/>
  <c r="C20" i="15"/>
  <c r="Q20" i="15" s="1"/>
  <c r="P19" i="15"/>
  <c r="N19" i="15"/>
  <c r="M19" i="15"/>
  <c r="J19" i="15"/>
  <c r="E19" i="15"/>
  <c r="T19" i="15" s="1"/>
  <c r="D19" i="15"/>
  <c r="C19" i="15"/>
  <c r="Q19" i="15" s="1"/>
  <c r="P18" i="15"/>
  <c r="N18" i="15"/>
  <c r="M18" i="15"/>
  <c r="J18" i="15"/>
  <c r="E18" i="15"/>
  <c r="T18" i="15" s="1"/>
  <c r="D18" i="15"/>
  <c r="C18" i="15"/>
  <c r="F18" i="15" s="1"/>
  <c r="P17" i="15"/>
  <c r="N17" i="15"/>
  <c r="M17" i="15"/>
  <c r="J17" i="15"/>
  <c r="E17" i="15"/>
  <c r="D17" i="15"/>
  <c r="C17" i="15"/>
  <c r="F17" i="15" s="1"/>
  <c r="T16" i="15"/>
  <c r="Q16" i="15"/>
  <c r="P16" i="15"/>
  <c r="N16" i="15"/>
  <c r="M16" i="15"/>
  <c r="J16" i="15"/>
  <c r="E16" i="15"/>
  <c r="D16" i="15"/>
  <c r="C16" i="15"/>
  <c r="F16" i="15" s="1"/>
  <c r="Q15" i="15"/>
  <c r="P15" i="15"/>
  <c r="N15" i="15"/>
  <c r="M15" i="15"/>
  <c r="J15" i="15"/>
  <c r="F15" i="15"/>
  <c r="K15" i="15" s="1"/>
  <c r="E15" i="15"/>
  <c r="D15" i="15"/>
  <c r="C15" i="15"/>
  <c r="P14" i="15"/>
  <c r="N14" i="15"/>
  <c r="M14" i="15"/>
  <c r="J14" i="15"/>
  <c r="E14" i="15"/>
  <c r="T14" i="15" s="1"/>
  <c r="D14" i="15"/>
  <c r="C14" i="15"/>
  <c r="Q14" i="15" s="1"/>
  <c r="P13" i="15"/>
  <c r="N13" i="15"/>
  <c r="M13" i="15"/>
  <c r="J13" i="15"/>
  <c r="E13" i="15"/>
  <c r="T13" i="15" s="1"/>
  <c r="D13" i="15"/>
  <c r="C13" i="15"/>
  <c r="Q13" i="15" s="1"/>
  <c r="T12" i="15"/>
  <c r="P12" i="15"/>
  <c r="N12" i="15"/>
  <c r="M12" i="15"/>
  <c r="J12" i="15"/>
  <c r="E12" i="15"/>
  <c r="D12" i="15"/>
  <c r="C12" i="15"/>
  <c r="F12" i="15" s="1"/>
  <c r="U11" i="15"/>
  <c r="T11" i="15"/>
  <c r="Q11" i="15"/>
  <c r="P11" i="15"/>
  <c r="N11" i="15"/>
  <c r="M11" i="15"/>
  <c r="K11" i="15"/>
  <c r="J11" i="15"/>
  <c r="U16" i="17" l="1"/>
  <c r="H16" i="17"/>
  <c r="U12" i="17"/>
  <c r="H12" i="17"/>
  <c r="U21" i="17"/>
  <c r="H21" i="17"/>
  <c r="U26" i="17"/>
  <c r="H26" i="17"/>
  <c r="U22" i="17"/>
  <c r="H22" i="17"/>
  <c r="U31" i="17"/>
  <c r="H31" i="17"/>
  <c r="U23" i="17"/>
  <c r="H23" i="17"/>
  <c r="U28" i="17"/>
  <c r="H28" i="17"/>
  <c r="U14" i="17"/>
  <c r="H14" i="17"/>
  <c r="U29" i="17"/>
  <c r="H29" i="17"/>
  <c r="U17" i="17"/>
  <c r="H17" i="17"/>
  <c r="U30" i="17"/>
  <c r="H30" i="17"/>
  <c r="U13" i="17"/>
  <c r="H13" i="17"/>
  <c r="U27" i="17"/>
  <c r="H27" i="17"/>
  <c r="U19" i="17"/>
  <c r="H19" i="17"/>
  <c r="U32" i="17"/>
  <c r="H32" i="17"/>
  <c r="U25" i="17"/>
  <c r="H25" i="17"/>
  <c r="U33" i="17"/>
  <c r="H33" i="17"/>
  <c r="U18" i="17"/>
  <c r="H18" i="17"/>
  <c r="U24" i="17"/>
  <c r="H24" i="17"/>
  <c r="U20" i="17"/>
  <c r="H20" i="17"/>
  <c r="U15" i="17"/>
  <c r="H15" i="17"/>
  <c r="U34" i="17"/>
  <c r="U19" i="16"/>
  <c r="H19" i="16"/>
  <c r="U13" i="16"/>
  <c r="H13" i="16"/>
  <c r="G23" i="16"/>
  <c r="K23" i="16"/>
  <c r="U31" i="16"/>
  <c r="H31" i="16"/>
  <c r="K25" i="16"/>
  <c r="G25" i="16"/>
  <c r="K28" i="16"/>
  <c r="G28" i="16"/>
  <c r="G24" i="16"/>
  <c r="K24" i="16"/>
  <c r="H18" i="16"/>
  <c r="U18" i="16"/>
  <c r="H12" i="16"/>
  <c r="U12" i="16"/>
  <c r="U21" i="16"/>
  <c r="H21" i="16"/>
  <c r="U27" i="16"/>
  <c r="H27" i="16"/>
  <c r="U33" i="16"/>
  <c r="H33" i="16"/>
  <c r="U26" i="16"/>
  <c r="H26" i="16"/>
  <c r="U14" i="16"/>
  <c r="H14" i="16"/>
  <c r="U20" i="16"/>
  <c r="H20" i="16"/>
  <c r="U15" i="16"/>
  <c r="H15" i="16"/>
  <c r="K27" i="15"/>
  <c r="F13" i="15"/>
  <c r="K13" i="15" s="1"/>
  <c r="Q17" i="15"/>
  <c r="F19" i="15"/>
  <c r="K19" i="15" s="1"/>
  <c r="K24" i="15"/>
  <c r="G24" i="15"/>
  <c r="K23" i="15"/>
  <c r="G23" i="15"/>
  <c r="U23" i="15" s="1"/>
  <c r="K16" i="15"/>
  <c r="G16" i="15"/>
  <c r="U16" i="15" s="1"/>
  <c r="H23" i="15"/>
  <c r="K33" i="15"/>
  <c r="U33" i="15"/>
  <c r="U29" i="15"/>
  <c r="K29" i="15"/>
  <c r="K22" i="15"/>
  <c r="G22" i="15"/>
  <c r="U22" i="15" s="1"/>
  <c r="G12" i="15"/>
  <c r="K12" i="15"/>
  <c r="K17" i="15"/>
  <c r="G17" i="15"/>
  <c r="U17" i="15" s="1"/>
  <c r="H16" i="15"/>
  <c r="G18" i="15"/>
  <c r="K18" i="15"/>
  <c r="K28" i="15"/>
  <c r="U28" i="15"/>
  <c r="G13" i="15"/>
  <c r="U13" i="15" s="1"/>
  <c r="T15" i="15"/>
  <c r="G19" i="15"/>
  <c r="U19" i="15" s="1"/>
  <c r="T21" i="15"/>
  <c r="G25" i="15"/>
  <c r="U25" i="15" s="1"/>
  <c r="U31" i="15"/>
  <c r="H13" i="15"/>
  <c r="F14" i="15"/>
  <c r="F20" i="15"/>
  <c r="F26" i="15"/>
  <c r="G15" i="15"/>
  <c r="U15" i="15" s="1"/>
  <c r="T17" i="15"/>
  <c r="G21" i="15"/>
  <c r="U21" i="15" s="1"/>
  <c r="T23" i="15"/>
  <c r="U27" i="15"/>
  <c r="T29" i="15"/>
  <c r="Q12" i="15"/>
  <c r="Q18" i="15"/>
  <c r="Q24" i="15"/>
  <c r="U25" i="16" l="1"/>
  <c r="H25" i="16"/>
  <c r="U28" i="16"/>
  <c r="H28" i="16"/>
  <c r="H23" i="16"/>
  <c r="U23" i="16"/>
  <c r="H24" i="16"/>
  <c r="U24" i="16"/>
  <c r="H21" i="15"/>
  <c r="K32" i="15"/>
  <c r="K26" i="15"/>
  <c r="G26" i="15"/>
  <c r="U12" i="15"/>
  <c r="H12" i="15"/>
  <c r="H25" i="15"/>
  <c r="K20" i="15"/>
  <c r="G20" i="15"/>
  <c r="H19" i="15"/>
  <c r="U18" i="15"/>
  <c r="H18" i="15"/>
  <c r="U24" i="15"/>
  <c r="H24" i="15"/>
  <c r="K14" i="15"/>
  <c r="G14" i="15"/>
  <c r="H15" i="15"/>
  <c r="H17" i="15"/>
  <c r="H22" i="15"/>
  <c r="U20" i="15" l="1"/>
  <c r="H20" i="15"/>
  <c r="H14" i="15"/>
  <c r="U14" i="15"/>
  <c r="H26" i="15"/>
  <c r="U26" i="15"/>
  <c r="U32" i="15"/>
</calcChain>
</file>

<file path=xl/sharedStrings.xml><?xml version="1.0" encoding="utf-8"?>
<sst xmlns="http://schemas.openxmlformats.org/spreadsheetml/2006/main" count="119" uniqueCount="38">
  <si>
    <t xml:space="preserve"> </t>
  </si>
  <si>
    <t>L/D</t>
  </si>
  <si>
    <t>Thermal gap (km)</t>
  </si>
  <si>
    <t>Speed (kt)</t>
  </si>
  <si>
    <t>Climb time</t>
  </si>
  <si>
    <t>Total time</t>
  </si>
  <si>
    <t>Thermal strength (kt)</t>
  </si>
  <si>
    <t>Kt to Kph</t>
  </si>
  <si>
    <t>Height lost</t>
  </si>
  <si>
    <t>Sink Rate (kt)</t>
  </si>
  <si>
    <t>Kt to ft/min</t>
  </si>
  <si>
    <t>Sink (Fpm)</t>
  </si>
  <si>
    <t>Metre to feet</t>
  </si>
  <si>
    <t>Cruise time (min)</t>
  </si>
  <si>
    <t>75</t>
  </si>
  <si>
    <t>38</t>
  </si>
  <si>
    <t>40</t>
  </si>
  <si>
    <t>43</t>
  </si>
  <si>
    <t>46</t>
  </si>
  <si>
    <t>49</t>
  </si>
  <si>
    <t>51</t>
  </si>
  <si>
    <t>54</t>
  </si>
  <si>
    <t>57</t>
  </si>
  <si>
    <t>59</t>
  </si>
  <si>
    <t>62</t>
  </si>
  <si>
    <t>64</t>
  </si>
  <si>
    <t>67</t>
  </si>
  <si>
    <t>70</t>
  </si>
  <si>
    <t>73</t>
  </si>
  <si>
    <t>78</t>
  </si>
  <si>
    <t>81</t>
  </si>
  <si>
    <t>84</t>
  </si>
  <si>
    <t>86</t>
  </si>
  <si>
    <t>89</t>
  </si>
  <si>
    <t>92</t>
  </si>
  <si>
    <t>94</t>
  </si>
  <si>
    <t>97</t>
  </si>
  <si>
    <t>Netto (airmass)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</si>
</sst>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5" xfId="0" applyBorder="1"/>
    <xf numFmtId="16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2" fontId="0" fillId="0" borderId="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164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" fontId="0" fillId="0" borderId="0" xfId="0" applyNumberFormat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'Astir '!$N$11</c:f>
              <c:strCache>
                <c:ptCount val="1"/>
                <c:pt idx="0">
                  <c:v>Sink Rate (kt)</c:v>
                </c:pt>
              </c:strCache>
            </c:strRef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'Astir '!$M$12:$M$34</c:f>
              <c:numCache>
                <c:formatCode>0</c:formatCode>
                <c:ptCount val="23"/>
                <c:pt idx="0">
                  <c:v>37.772827738637936</c:v>
                </c:pt>
                <c:pt idx="1">
                  <c:v>40.470886862826355</c:v>
                </c:pt>
                <c:pt idx="2">
                  <c:v>43.16894598701478</c:v>
                </c:pt>
                <c:pt idx="3">
                  <c:v>45.867005111203206</c:v>
                </c:pt>
                <c:pt idx="4">
                  <c:v>48.565064235391631</c:v>
                </c:pt>
                <c:pt idx="5">
                  <c:v>51.263123359580057</c:v>
                </c:pt>
                <c:pt idx="6">
                  <c:v>53.961182483768475</c:v>
                </c:pt>
                <c:pt idx="7">
                  <c:v>56.659241607956901</c:v>
                </c:pt>
                <c:pt idx="8">
                  <c:v>59.357300732145326</c:v>
                </c:pt>
                <c:pt idx="9">
                  <c:v>62.055359856333752</c:v>
                </c:pt>
                <c:pt idx="10">
                  <c:v>64.75341898052217</c:v>
                </c:pt>
                <c:pt idx="11">
                  <c:v>67.451478104710603</c:v>
                </c:pt>
                <c:pt idx="12">
                  <c:v>70.149537228899021</c:v>
                </c:pt>
                <c:pt idx="13">
                  <c:v>72.84759635308744</c:v>
                </c:pt>
                <c:pt idx="14">
                  <c:v>75.545655477275872</c:v>
                </c:pt>
                <c:pt idx="15">
                  <c:v>78.243714601464291</c:v>
                </c:pt>
                <c:pt idx="16">
                  <c:v>80.941773725652709</c:v>
                </c:pt>
                <c:pt idx="17">
                  <c:v>83.639832849841142</c:v>
                </c:pt>
                <c:pt idx="18">
                  <c:v>86.33789197402956</c:v>
                </c:pt>
                <c:pt idx="19">
                  <c:v>89.035951098217993</c:v>
                </c:pt>
                <c:pt idx="20">
                  <c:v>91.734010222406411</c:v>
                </c:pt>
                <c:pt idx="21">
                  <c:v>94.43206934659483</c:v>
                </c:pt>
                <c:pt idx="22">
                  <c:v>97.130128470783262</c:v>
                </c:pt>
              </c:numCache>
            </c:numRef>
          </c:xVal>
          <c:yVal>
            <c:numRef>
              <c:f>'Astir '!$N$12:$N$34</c:f>
              <c:numCache>
                <c:formatCode>0.0</c:formatCode>
                <c:ptCount val="23"/>
                <c:pt idx="0">
                  <c:v>-1.4734854175300458</c:v>
                </c:pt>
                <c:pt idx="1">
                  <c:v>-1.3601403854123499</c:v>
                </c:pt>
                <c:pt idx="2">
                  <c:v>-1.3601403854123499</c:v>
                </c:pt>
                <c:pt idx="3">
                  <c:v>-1.3601403854123499</c:v>
                </c:pt>
                <c:pt idx="4">
                  <c:v>-1.3979220627849152</c:v>
                </c:pt>
                <c:pt idx="5">
                  <c:v>-1.4734854175300458</c:v>
                </c:pt>
                <c:pt idx="6">
                  <c:v>-1.5490487722751762</c:v>
                </c:pt>
                <c:pt idx="7">
                  <c:v>-1.6623938043928721</c:v>
                </c:pt>
                <c:pt idx="8">
                  <c:v>-1.7757388365105677</c:v>
                </c:pt>
                <c:pt idx="9">
                  <c:v>-1.9646472233733945</c:v>
                </c:pt>
                <c:pt idx="10">
                  <c:v>-2.1157739328636556</c:v>
                </c:pt>
                <c:pt idx="11">
                  <c:v>-2.3424639970990468</c:v>
                </c:pt>
                <c:pt idx="12">
                  <c:v>-2.5691540613344386</c:v>
                </c:pt>
                <c:pt idx="13">
                  <c:v>-2.7958441255698303</c:v>
                </c:pt>
                <c:pt idx="14">
                  <c:v>-2.984752512432657</c:v>
                </c:pt>
                <c:pt idx="15">
                  <c:v>-3.2492242540406138</c:v>
                </c:pt>
                <c:pt idx="16">
                  <c:v>-3.5892593503937009</c:v>
                </c:pt>
                <c:pt idx="17">
                  <c:v>-3.929294446746789</c:v>
                </c:pt>
                <c:pt idx="18">
                  <c:v>-4.2693295430998761</c:v>
                </c:pt>
                <c:pt idx="19">
                  <c:v>-4.5715829620803978</c:v>
                </c:pt>
                <c:pt idx="20">
                  <c:v>-4.8738363810609204</c:v>
                </c:pt>
                <c:pt idx="21">
                  <c:v>-5.176089800041443</c:v>
                </c:pt>
                <c:pt idx="22">
                  <c:v>-5.5161248963945297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84-417D-A867-953E05475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006240"/>
        <c:axId val="700004272"/>
      </c:scatterChart>
      <c:valAx>
        <c:axId val="700006240"/>
        <c:scaling>
          <c:orientation val="minMax"/>
          <c:max val="100"/>
          <c:min val="3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04272"/>
        <c:crosses val="autoZero"/>
        <c:crossBetween val="midCat"/>
      </c:valAx>
      <c:valAx>
        <c:axId val="70000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06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'Libelle '!$Q$11</c:f>
              <c:strCache>
                <c:ptCount val="1"/>
                <c:pt idx="0">
                  <c:v>L/D</c:v>
                </c:pt>
              </c:strCache>
            </c:strRef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'Libelle '!$P$12:$P$26</c:f>
              <c:numCache>
                <c:formatCode>0</c:formatCode>
                <c:ptCount val="15"/>
                <c:pt idx="0">
                  <c:v>40.470886862826355</c:v>
                </c:pt>
                <c:pt idx="1">
                  <c:v>43.16894598701478</c:v>
                </c:pt>
                <c:pt idx="2">
                  <c:v>45.867005111203206</c:v>
                </c:pt>
                <c:pt idx="3">
                  <c:v>48.565064235391631</c:v>
                </c:pt>
                <c:pt idx="4">
                  <c:v>51.263123359580057</c:v>
                </c:pt>
                <c:pt idx="5">
                  <c:v>53.961182483768475</c:v>
                </c:pt>
                <c:pt idx="6">
                  <c:v>56.659241607956901</c:v>
                </c:pt>
                <c:pt idx="7">
                  <c:v>59.357300732145326</c:v>
                </c:pt>
                <c:pt idx="8">
                  <c:v>62.055359856333752</c:v>
                </c:pt>
                <c:pt idx="9">
                  <c:v>64.75341898052217</c:v>
                </c:pt>
                <c:pt idx="10">
                  <c:v>67.451478104710603</c:v>
                </c:pt>
                <c:pt idx="11">
                  <c:v>70.149537228899021</c:v>
                </c:pt>
                <c:pt idx="12">
                  <c:v>72.84759635308744</c:v>
                </c:pt>
                <c:pt idx="13">
                  <c:v>75.545655477275872</c:v>
                </c:pt>
                <c:pt idx="14">
                  <c:v>78.243714601464291</c:v>
                </c:pt>
              </c:numCache>
            </c:numRef>
          </c:xVal>
          <c:yVal>
            <c:numRef>
              <c:f>'Libelle '!$Q$12:$Q$26</c:f>
              <c:numCache>
                <c:formatCode>0</c:formatCode>
                <c:ptCount val="15"/>
                <c:pt idx="0">
                  <c:v>28.93518518518518</c:v>
                </c:pt>
                <c:pt idx="1">
                  <c:v>32.679738562091501</c:v>
                </c:pt>
                <c:pt idx="2">
                  <c:v>35.240464344941955</c:v>
                </c:pt>
                <c:pt idx="3">
                  <c:v>36.764705882352935</c:v>
                </c:pt>
                <c:pt idx="4">
                  <c:v>37.698412698412703</c:v>
                </c:pt>
                <c:pt idx="5">
                  <c:v>37.037037037037038</c:v>
                </c:pt>
                <c:pt idx="6">
                  <c:v>35.569105691056912</c:v>
                </c:pt>
                <c:pt idx="7">
                  <c:v>33.950617283950621</c:v>
                </c:pt>
                <c:pt idx="8">
                  <c:v>31.318082788671024</c:v>
                </c:pt>
                <c:pt idx="9">
                  <c:v>29.239766081871345</c:v>
                </c:pt>
                <c:pt idx="10">
                  <c:v>27.126736111111114</c:v>
                </c:pt>
                <c:pt idx="11">
                  <c:v>25.252525252525253</c:v>
                </c:pt>
                <c:pt idx="12">
                  <c:v>23.885350318471335</c:v>
                </c:pt>
                <c:pt idx="13">
                  <c:v>22.479126525369299</c:v>
                </c:pt>
                <c:pt idx="14">
                  <c:v>21.310993533215754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0E-4E2E-8F8D-C31D217EE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468168"/>
        <c:axId val="825465544"/>
      </c:scatterChart>
      <c:valAx>
        <c:axId val="825468168"/>
        <c:scaling>
          <c:orientation val="minMax"/>
          <c:max val="100"/>
          <c:min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Spped (kts)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465544"/>
        <c:crosses val="autoZero"/>
        <c:crossBetween val="midCat"/>
      </c:valAx>
      <c:valAx>
        <c:axId val="82546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L/D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468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'Libelle '!$K$11</c:f>
              <c:strCache>
                <c:ptCount val="1"/>
                <c:pt idx="0">
                  <c:v>Height lost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'Libelle '!$J$12:$J$26</c:f>
              <c:numCache>
                <c:formatCode>0</c:formatCode>
                <c:ptCount val="15"/>
                <c:pt idx="0">
                  <c:v>40.470886862826355</c:v>
                </c:pt>
                <c:pt idx="1">
                  <c:v>43.16894598701478</c:v>
                </c:pt>
                <c:pt idx="2">
                  <c:v>45.867005111203206</c:v>
                </c:pt>
                <c:pt idx="3">
                  <c:v>48.565064235391631</c:v>
                </c:pt>
                <c:pt idx="4">
                  <c:v>51.263123359580057</c:v>
                </c:pt>
                <c:pt idx="5">
                  <c:v>53.961182483768475</c:v>
                </c:pt>
                <c:pt idx="6">
                  <c:v>56.659241607956901</c:v>
                </c:pt>
                <c:pt idx="7">
                  <c:v>59.357300732145326</c:v>
                </c:pt>
                <c:pt idx="8">
                  <c:v>62.055359856333752</c:v>
                </c:pt>
                <c:pt idx="9">
                  <c:v>64.75341898052217</c:v>
                </c:pt>
                <c:pt idx="10">
                  <c:v>67.451478104710603</c:v>
                </c:pt>
                <c:pt idx="11">
                  <c:v>70.149537228899021</c:v>
                </c:pt>
                <c:pt idx="12">
                  <c:v>72.84759635308744</c:v>
                </c:pt>
                <c:pt idx="13">
                  <c:v>75.545655477275872</c:v>
                </c:pt>
                <c:pt idx="14">
                  <c:v>78.243714601464291</c:v>
                </c:pt>
              </c:numCache>
            </c:numRef>
          </c:cat>
          <c:val>
            <c:numRef>
              <c:f>'Libelle '!$K$12:$K$26</c:f>
              <c:numCache>
                <c:formatCode>#,##0</c:formatCode>
                <c:ptCount val="15"/>
                <c:pt idx="0">
                  <c:v>1700.7874560000002</c:v>
                </c:pt>
                <c:pt idx="1">
                  <c:v>1505.9055600000002</c:v>
                </c:pt>
                <c:pt idx="2">
                  <c:v>1396.4798964705883</c:v>
                </c:pt>
                <c:pt idx="3">
                  <c:v>1338.5827200000001</c:v>
                </c:pt>
                <c:pt idx="4">
                  <c:v>1305.4289684210523</c:v>
                </c:pt>
                <c:pt idx="5">
                  <c:v>1328.7402</c:v>
                </c:pt>
                <c:pt idx="6">
                  <c:v>1383.5770971428572</c:v>
                </c:pt>
                <c:pt idx="7">
                  <c:v>1449.5347636363636</c:v>
                </c:pt>
                <c:pt idx="8">
                  <c:v>1571.3797147826087</c:v>
                </c:pt>
                <c:pt idx="9">
                  <c:v>1683.0709199999999</c:v>
                </c:pt>
                <c:pt idx="10">
                  <c:v>1814.1732863999998</c:v>
                </c:pt>
                <c:pt idx="11">
                  <c:v>1948.8189599999998</c:v>
                </c:pt>
                <c:pt idx="12">
                  <c:v>2060.3675200000002</c:v>
                </c:pt>
                <c:pt idx="13">
                  <c:v>2189.2576628571428</c:v>
                </c:pt>
                <c:pt idx="14">
                  <c:v>2309.2588303448279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5-478C-BD1E-157053792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675224"/>
        <c:axId val="759676864"/>
      </c:barChart>
      <c:catAx>
        <c:axId val="759675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676864"/>
        <c:crosses val="autoZero"/>
        <c:auto val="1"/>
        <c:lblAlgn val="ctr"/>
        <c:lblOffset val="100"/>
        <c:noMultiLvlLbl val="0"/>
      </c:catAx>
      <c:valAx>
        <c:axId val="75967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Height lost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675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time A to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'Libelle '!$T$11</c:f>
              <c:strCache>
                <c:ptCount val="1"/>
                <c:pt idx="0">
                  <c:v>Cruise time (min)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'Libelle '!$S$12:$S$26</c:f>
              <c:strCache>
                <c:ptCount val="15"/>
                <c:pt idx="0">
                  <c:v>38</c:v>
                </c:pt>
                <c:pt idx="1">
                  <c:v>40</c:v>
                </c:pt>
                <c:pt idx="2">
                  <c:v>43</c:v>
                </c:pt>
                <c:pt idx="3">
                  <c:v>46</c:v>
                </c:pt>
                <c:pt idx="4">
                  <c:v>49</c:v>
                </c:pt>
                <c:pt idx="5">
                  <c:v>51</c:v>
                </c:pt>
                <c:pt idx="6">
                  <c:v>54</c:v>
                </c:pt>
                <c:pt idx="7">
                  <c:v>57</c:v>
                </c:pt>
                <c:pt idx="8">
                  <c:v>59</c:v>
                </c:pt>
                <c:pt idx="9">
                  <c:v>62</c:v>
                </c:pt>
                <c:pt idx="10">
                  <c:v>64</c:v>
                </c:pt>
                <c:pt idx="11">
                  <c:v>67</c:v>
                </c:pt>
                <c:pt idx="12">
                  <c:v>70</c:v>
                </c:pt>
                <c:pt idx="13">
                  <c:v>73</c:v>
                </c:pt>
                <c:pt idx="14">
                  <c:v>75</c:v>
                </c:pt>
              </c:strCache>
            </c:strRef>
          </c:cat>
          <c:val>
            <c:numRef>
              <c:f>'Libelle '!$T$12:$T$26</c:f>
              <c:numCache>
                <c:formatCode>0</c:formatCode>
                <c:ptCount val="15"/>
                <c:pt idx="0">
                  <c:v>12.007671706263498</c:v>
                </c:pt>
                <c:pt idx="1">
                  <c:v>11.257192224622029</c:v>
                </c:pt>
                <c:pt idx="2">
                  <c:v>10.595004446703086</c:v>
                </c:pt>
                <c:pt idx="3">
                  <c:v>10.006393088552914</c:v>
                </c:pt>
                <c:pt idx="4">
                  <c:v>9.4797408207343388</c:v>
                </c:pt>
                <c:pt idx="5">
                  <c:v>9.0057537796976241</c:v>
                </c:pt>
                <c:pt idx="6">
                  <c:v>8.576908361616784</c:v>
                </c:pt>
                <c:pt idx="7">
                  <c:v>8.1870488906342036</c:v>
                </c:pt>
                <c:pt idx="8">
                  <c:v>7.8310902432153258</c:v>
                </c:pt>
                <c:pt idx="9">
                  <c:v>7.5047948164146874</c:v>
                </c:pt>
                <c:pt idx="10">
                  <c:v>7.2046030237580982</c:v>
                </c:pt>
                <c:pt idx="11">
                  <c:v>6.9275029074597105</c:v>
                </c:pt>
                <c:pt idx="12">
                  <c:v>6.6709287257019438</c:v>
                </c:pt>
                <c:pt idx="13">
                  <c:v>6.432681271212588</c:v>
                </c:pt>
                <c:pt idx="14">
                  <c:v>6.210864675653534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4-41DE-9FDF-E42FE7C754FA}"/>
            </c:ext>
          </c:extLst>
        </c:ser>
        <c:ser>
          <c:idx val="1"/>
          <c:order val="1"/>
          <c:tx>
            <c:strRef>
              <c:f>'Libelle '!$U$11</c:f>
              <c:strCache>
                <c:ptCount val="1"/>
                <c:pt idx="0">
                  <c:v>Climb time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'Libelle '!$S$12:$S$26</c:f>
              <c:strCache>
                <c:ptCount val="15"/>
                <c:pt idx="0">
                  <c:v>38</c:v>
                </c:pt>
                <c:pt idx="1">
                  <c:v>40</c:v>
                </c:pt>
                <c:pt idx="2">
                  <c:v>43</c:v>
                </c:pt>
                <c:pt idx="3">
                  <c:v>46</c:v>
                </c:pt>
                <c:pt idx="4">
                  <c:v>49</c:v>
                </c:pt>
                <c:pt idx="5">
                  <c:v>51</c:v>
                </c:pt>
                <c:pt idx="6">
                  <c:v>54</c:v>
                </c:pt>
                <c:pt idx="7">
                  <c:v>57</c:v>
                </c:pt>
                <c:pt idx="8">
                  <c:v>59</c:v>
                </c:pt>
                <c:pt idx="9">
                  <c:v>62</c:v>
                </c:pt>
                <c:pt idx="10">
                  <c:v>64</c:v>
                </c:pt>
                <c:pt idx="11">
                  <c:v>67</c:v>
                </c:pt>
                <c:pt idx="12">
                  <c:v>70</c:v>
                </c:pt>
                <c:pt idx="13">
                  <c:v>73</c:v>
                </c:pt>
                <c:pt idx="14">
                  <c:v>75</c:v>
                </c:pt>
              </c:strCache>
            </c:strRef>
          </c:cat>
          <c:val>
            <c:numRef>
              <c:f>'Libelle '!$U$12:$U$26</c:f>
              <c:numCache>
                <c:formatCode>0</c:formatCode>
                <c:ptCount val="15"/>
                <c:pt idx="0">
                  <c:v>5.5982497309146932</c:v>
                </c:pt>
                <c:pt idx="1">
                  <c:v>4.956783615914051</c:v>
                </c:pt>
                <c:pt idx="2">
                  <c:v>4.59660210749123</c:v>
                </c:pt>
                <c:pt idx="3">
                  <c:v>4.4060298808124898</c:v>
                </c:pt>
                <c:pt idx="4">
                  <c:v>4.2969022057459254</c:v>
                </c:pt>
                <c:pt idx="5">
                  <c:v>4.3736326022771035</c:v>
                </c:pt>
                <c:pt idx="6">
                  <c:v>4.5541317255456821</c:v>
                </c:pt>
                <c:pt idx="7">
                  <c:v>4.7712355661204757</c:v>
                </c:pt>
                <c:pt idx="8">
                  <c:v>5.1722959470407481</c:v>
                </c:pt>
                <c:pt idx="9">
                  <c:v>5.5399346295509968</c:v>
                </c:pt>
                <c:pt idx="10">
                  <c:v>5.9714663796423375</c:v>
                </c:pt>
                <c:pt idx="11">
                  <c:v>6.4146611500064177</c:v>
                </c:pt>
                <c:pt idx="12">
                  <c:v>6.781830306740793</c:v>
                </c:pt>
                <c:pt idx="13">
                  <c:v>7.206080382799418</c:v>
                </c:pt>
                <c:pt idx="14">
                  <c:v>7.6010718329229663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24-41DE-9FDF-E42FE7C75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39930240"/>
        <c:axId val="839932864"/>
      </c:barChart>
      <c:catAx>
        <c:axId val="83993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932864"/>
        <c:crosses val="autoZero"/>
        <c:auto val="1"/>
        <c:lblAlgn val="ctr"/>
        <c:lblOffset val="100"/>
        <c:noMultiLvlLbl val="0"/>
      </c:catAx>
      <c:valAx>
        <c:axId val="8399328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93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Astir Cs - L/D -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'Astir '!$Q$11</c:f>
              <c:strCache>
                <c:ptCount val="1"/>
                <c:pt idx="0">
                  <c:v>L/D</c:v>
                </c:pt>
              </c:strCache>
            </c:strRef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'Astir '!$P$12:$P$34</c:f>
              <c:numCache>
                <c:formatCode>0</c:formatCode>
                <c:ptCount val="23"/>
                <c:pt idx="0">
                  <c:v>37.772827738637936</c:v>
                </c:pt>
                <c:pt idx="1">
                  <c:v>40.470886862826355</c:v>
                </c:pt>
                <c:pt idx="2">
                  <c:v>43.16894598701478</c:v>
                </c:pt>
                <c:pt idx="3">
                  <c:v>45.867005111203206</c:v>
                </c:pt>
                <c:pt idx="4">
                  <c:v>48.565064235391631</c:v>
                </c:pt>
                <c:pt idx="5">
                  <c:v>51.263123359580057</c:v>
                </c:pt>
                <c:pt idx="6">
                  <c:v>53.961182483768475</c:v>
                </c:pt>
                <c:pt idx="7">
                  <c:v>56.659241607956901</c:v>
                </c:pt>
                <c:pt idx="8">
                  <c:v>59.357300732145326</c:v>
                </c:pt>
                <c:pt idx="9">
                  <c:v>62.055359856333752</c:v>
                </c:pt>
                <c:pt idx="10">
                  <c:v>64.75341898052217</c:v>
                </c:pt>
                <c:pt idx="11">
                  <c:v>67.451478104710603</c:v>
                </c:pt>
                <c:pt idx="12">
                  <c:v>70.149537228899021</c:v>
                </c:pt>
                <c:pt idx="13">
                  <c:v>72.84759635308744</c:v>
                </c:pt>
                <c:pt idx="14">
                  <c:v>75.545655477275872</c:v>
                </c:pt>
                <c:pt idx="15">
                  <c:v>78.243714601464291</c:v>
                </c:pt>
                <c:pt idx="16">
                  <c:v>80.941773725652709</c:v>
                </c:pt>
                <c:pt idx="17">
                  <c:v>83.639832849841142</c:v>
                </c:pt>
                <c:pt idx="18">
                  <c:v>86.33789197402956</c:v>
                </c:pt>
                <c:pt idx="19">
                  <c:v>89.035951098217993</c:v>
                </c:pt>
                <c:pt idx="20">
                  <c:v>91.734010222406411</c:v>
                </c:pt>
                <c:pt idx="21">
                  <c:v>94.43206934659483</c:v>
                </c:pt>
                <c:pt idx="22">
                  <c:v>97.130128470783262</c:v>
                </c:pt>
              </c:numCache>
            </c:numRef>
          </c:xVal>
          <c:yVal>
            <c:numRef>
              <c:f>'Astir '!$Q$12:$Q$34</c:f>
              <c:numCache>
                <c:formatCode>0</c:formatCode>
                <c:ptCount val="23"/>
                <c:pt idx="0">
                  <c:v>25.635019722119313</c:v>
                </c:pt>
                <c:pt idx="1">
                  <c:v>29.754933606031344</c:v>
                </c:pt>
                <c:pt idx="2">
                  <c:v>31.738595846433434</c:v>
                </c:pt>
                <c:pt idx="3">
                  <c:v>33.722258086835524</c:v>
                </c:pt>
                <c:pt idx="4">
                  <c:v>34.740895453528495</c:v>
                </c:pt>
                <c:pt idx="5">
                  <c:v>34.790383908590499</c:v>
                </c:pt>
                <c:pt idx="6">
                  <c:v>34.835044221695235</c:v>
                </c:pt>
                <c:pt idx="7">
                  <c:v>34.082923948726815</c:v>
                </c:pt>
                <c:pt idx="8">
                  <c:v>33.42681902975437</c:v>
                </c:pt>
                <c:pt idx="9">
                  <c:v>31.58600644332558</c:v>
                </c:pt>
                <c:pt idx="10">
                  <c:v>30.605074566203669</c:v>
                </c:pt>
                <c:pt idx="11">
                  <c:v>28.795097038094855</c:v>
                </c:pt>
                <c:pt idx="12">
                  <c:v>27.30452730906406</c:v>
                </c:pt>
                <c:pt idx="13">
                  <c:v>26.055671590146368</c:v>
                </c:pt>
                <c:pt idx="14">
                  <c:v>25.310525801586156</c:v>
                </c:pt>
                <c:pt idx="15">
                  <c:v>24.080736964881183</c:v>
                </c:pt>
                <c:pt idx="16">
                  <c:v>22.55110757509744</c:v>
                </c:pt>
                <c:pt idx="17">
                  <c:v>21.286221733545499</c:v>
                </c:pt>
                <c:pt idx="18">
                  <c:v>20.222822132240772</c:v>
                </c:pt>
                <c:pt idx="19">
                  <c:v>19.475956542129612</c:v>
                </c:pt>
                <c:pt idx="20">
                  <c:v>18.821725443815179</c:v>
                </c:pt>
                <c:pt idx="21">
                  <c:v>18.243900897128707</c:v>
                </c:pt>
                <c:pt idx="22">
                  <c:v>17.608399065487045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A4-42AF-A70D-1F978024E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468168"/>
        <c:axId val="825465544"/>
      </c:scatterChart>
      <c:valAx>
        <c:axId val="825468168"/>
        <c:scaling>
          <c:orientation val="minMax"/>
          <c:max val="100"/>
          <c:min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Spped (kts)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465544"/>
        <c:crosses val="autoZero"/>
        <c:crossBetween val="midCat"/>
      </c:valAx>
      <c:valAx>
        <c:axId val="82546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L/D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468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'Astir '!$K$11</c:f>
              <c:strCache>
                <c:ptCount val="1"/>
                <c:pt idx="0">
                  <c:v>Height lost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2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D5-468A-B089-43A03B4741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'Astir '!$J$12:$J$34</c:f>
              <c:numCache>
                <c:formatCode>0</c:formatCode>
                <c:ptCount val="23"/>
                <c:pt idx="0">
                  <c:v>37.772827738637936</c:v>
                </c:pt>
                <c:pt idx="1">
                  <c:v>40.470886862826355</c:v>
                </c:pt>
                <c:pt idx="2">
                  <c:v>43.16894598701478</c:v>
                </c:pt>
                <c:pt idx="3">
                  <c:v>45.867005111203206</c:v>
                </c:pt>
                <c:pt idx="4">
                  <c:v>48.565064235391631</c:v>
                </c:pt>
                <c:pt idx="5">
                  <c:v>51.263123359580057</c:v>
                </c:pt>
                <c:pt idx="6">
                  <c:v>53.961182483768475</c:v>
                </c:pt>
                <c:pt idx="7">
                  <c:v>56.659241607956901</c:v>
                </c:pt>
                <c:pt idx="8">
                  <c:v>59.357300732145326</c:v>
                </c:pt>
                <c:pt idx="9">
                  <c:v>62.055359856333752</c:v>
                </c:pt>
                <c:pt idx="10">
                  <c:v>64.75341898052217</c:v>
                </c:pt>
                <c:pt idx="11">
                  <c:v>67.451478104710603</c:v>
                </c:pt>
                <c:pt idx="12">
                  <c:v>70.149537228899021</c:v>
                </c:pt>
                <c:pt idx="13">
                  <c:v>72.84759635308744</c:v>
                </c:pt>
                <c:pt idx="14">
                  <c:v>75.545655477275872</c:v>
                </c:pt>
                <c:pt idx="15">
                  <c:v>78.243714601464291</c:v>
                </c:pt>
                <c:pt idx="16">
                  <c:v>80.941773725652709</c:v>
                </c:pt>
                <c:pt idx="17">
                  <c:v>83.639832849841142</c:v>
                </c:pt>
                <c:pt idx="18">
                  <c:v>86.33789197402956</c:v>
                </c:pt>
                <c:pt idx="19">
                  <c:v>89.035951098217993</c:v>
                </c:pt>
                <c:pt idx="20">
                  <c:v>91.734010222406411</c:v>
                </c:pt>
                <c:pt idx="21">
                  <c:v>94.43206934659483</c:v>
                </c:pt>
                <c:pt idx="22">
                  <c:v>97.130128470783262</c:v>
                </c:pt>
              </c:numCache>
            </c:numRef>
          </c:cat>
          <c:val>
            <c:numRef>
              <c:f>'Astir '!$K$12:$K$34</c:f>
              <c:numCache>
                <c:formatCode>#,##0</c:formatCode>
                <c:ptCount val="23"/>
                <c:pt idx="0">
                  <c:v>1919.7410625565715</c:v>
                </c:pt>
                <c:pt idx="1">
                  <c:v>1653.9307615872003</c:v>
                </c:pt>
                <c:pt idx="2">
                  <c:v>1550.5600889880002</c:v>
                </c:pt>
                <c:pt idx="3">
                  <c:v>1459.3506719887062</c:v>
                </c:pt>
                <c:pt idx="4">
                  <c:v>1416.5610689519999</c:v>
                </c:pt>
                <c:pt idx="5">
                  <c:v>1414.5460460943159</c:v>
                </c:pt>
                <c:pt idx="6">
                  <c:v>1412.7325255224</c:v>
                </c:pt>
                <c:pt idx="7">
                  <c:v>1443.9078077348572</c:v>
                </c:pt>
                <c:pt idx="8">
                  <c:v>1472.2489733825453</c:v>
                </c:pt>
                <c:pt idx="9">
                  <c:v>1558.0507174372176</c:v>
                </c:pt>
                <c:pt idx="10">
                  <c:v>1607.9882404320001</c:v>
                </c:pt>
                <c:pt idx="11">
                  <c:v>1709.0617869734399</c:v>
                </c:pt>
                <c:pt idx="12">
                  <c:v>1802.3604453193846</c:v>
                </c:pt>
                <c:pt idx="13">
                  <c:v>1888.748091936</c:v>
                </c:pt>
                <c:pt idx="14">
                  <c:v>1944.3531274611432</c:v>
                </c:pt>
                <c:pt idx="15">
                  <c:v>2043.6500789726897</c:v>
                </c:pt>
                <c:pt idx="16">
                  <c:v>2182.2697548720002</c:v>
                </c:pt>
                <c:pt idx="17">
                  <c:v>2311.9462258745812</c:v>
                </c:pt>
                <c:pt idx="18">
                  <c:v>2433.5179174395003</c:v>
                </c:pt>
                <c:pt idx="19">
                  <c:v>2526.8386635359998</c:v>
                </c:pt>
                <c:pt idx="20">
                  <c:v>2614.6699539797646</c:v>
                </c:pt>
                <c:pt idx="21">
                  <c:v>2697.4823135410288</c:v>
                </c:pt>
                <c:pt idx="22">
                  <c:v>2794.8367036079999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D5-468A-B089-43A03B474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675224"/>
        <c:axId val="759676864"/>
      </c:barChart>
      <c:catAx>
        <c:axId val="759675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676864"/>
        <c:crosses val="autoZero"/>
        <c:auto val="1"/>
        <c:lblAlgn val="ctr"/>
        <c:lblOffset val="100"/>
        <c:noMultiLvlLbl val="0"/>
      </c:catAx>
      <c:valAx>
        <c:axId val="75967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Height lost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675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time A to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'Astir '!$T$11</c:f>
              <c:strCache>
                <c:ptCount val="1"/>
                <c:pt idx="0">
                  <c:v>Cruise time (min)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'Astir '!$S$12:$S$34</c:f>
              <c:strCache>
                <c:ptCount val="23"/>
                <c:pt idx="0">
                  <c:v>38</c:v>
                </c:pt>
                <c:pt idx="1">
                  <c:v>40</c:v>
                </c:pt>
                <c:pt idx="2">
                  <c:v>43</c:v>
                </c:pt>
                <c:pt idx="3">
                  <c:v>46</c:v>
                </c:pt>
                <c:pt idx="4">
                  <c:v>49</c:v>
                </c:pt>
                <c:pt idx="5">
                  <c:v>51</c:v>
                </c:pt>
                <c:pt idx="6">
                  <c:v>54</c:v>
                </c:pt>
                <c:pt idx="7">
                  <c:v>57</c:v>
                </c:pt>
                <c:pt idx="8">
                  <c:v>59</c:v>
                </c:pt>
                <c:pt idx="9">
                  <c:v>62</c:v>
                </c:pt>
                <c:pt idx="10">
                  <c:v>64</c:v>
                </c:pt>
                <c:pt idx="11">
                  <c:v>67</c:v>
                </c:pt>
                <c:pt idx="12">
                  <c:v>70</c:v>
                </c:pt>
                <c:pt idx="13">
                  <c:v>73</c:v>
                </c:pt>
                <c:pt idx="14">
                  <c:v>75</c:v>
                </c:pt>
                <c:pt idx="15">
                  <c:v>78</c:v>
                </c:pt>
                <c:pt idx="16">
                  <c:v>81</c:v>
                </c:pt>
                <c:pt idx="17">
                  <c:v>84</c:v>
                </c:pt>
                <c:pt idx="18">
                  <c:v>86</c:v>
                </c:pt>
                <c:pt idx="19">
                  <c:v>89</c:v>
                </c:pt>
                <c:pt idx="20">
                  <c:v>92</c:v>
                </c:pt>
                <c:pt idx="21">
                  <c:v>94</c:v>
                </c:pt>
                <c:pt idx="22">
                  <c:v>97</c:v>
                </c:pt>
              </c:strCache>
            </c:strRef>
          </c:cat>
          <c:val>
            <c:numRef>
              <c:f>'Astir '!$T$12:$T$34</c:f>
              <c:numCache>
                <c:formatCode>0</c:formatCode>
                <c:ptCount val="23"/>
                <c:pt idx="0">
                  <c:v>12.865362542425176</c:v>
                </c:pt>
                <c:pt idx="1">
                  <c:v>12.007671706263498</c:v>
                </c:pt>
                <c:pt idx="2">
                  <c:v>11.257192224622029</c:v>
                </c:pt>
                <c:pt idx="3">
                  <c:v>10.595004446703086</c:v>
                </c:pt>
                <c:pt idx="4">
                  <c:v>10.006393088552914</c:v>
                </c:pt>
                <c:pt idx="5">
                  <c:v>9.4797408207343388</c:v>
                </c:pt>
                <c:pt idx="6">
                  <c:v>9.0057537796976241</c:v>
                </c:pt>
                <c:pt idx="7">
                  <c:v>8.576908361616784</c:v>
                </c:pt>
                <c:pt idx="8">
                  <c:v>8.1870488906342036</c:v>
                </c:pt>
                <c:pt idx="9">
                  <c:v>7.8310902432153258</c:v>
                </c:pt>
                <c:pt idx="10">
                  <c:v>7.5047948164146874</c:v>
                </c:pt>
                <c:pt idx="11">
                  <c:v>7.2046030237580982</c:v>
                </c:pt>
                <c:pt idx="12">
                  <c:v>6.9275029074597105</c:v>
                </c:pt>
                <c:pt idx="13">
                  <c:v>6.6709287257019438</c:v>
                </c:pt>
                <c:pt idx="14">
                  <c:v>6.432681271212588</c:v>
                </c:pt>
                <c:pt idx="15">
                  <c:v>6.210864675653534</c:v>
                </c:pt>
                <c:pt idx="16">
                  <c:v>6.0038358531317488</c:v>
                </c:pt>
                <c:pt idx="17">
                  <c:v>5.8101637288371757</c:v>
                </c:pt>
                <c:pt idx="18">
                  <c:v>5.6285961123110146</c:v>
                </c:pt>
                <c:pt idx="19">
                  <c:v>5.4580325937561351</c:v>
                </c:pt>
                <c:pt idx="20">
                  <c:v>5.2975022233515432</c:v>
                </c:pt>
                <c:pt idx="21">
                  <c:v>5.1461450169700713</c:v>
                </c:pt>
                <c:pt idx="22">
                  <c:v>5.0031965442764568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3-4EF3-878B-76CC64A75DEA}"/>
            </c:ext>
          </c:extLst>
        </c:ser>
        <c:ser>
          <c:idx val="1"/>
          <c:order val="1"/>
          <c:tx>
            <c:strRef>
              <c:f>'Astir '!$U$11</c:f>
              <c:strCache>
                <c:ptCount val="1"/>
                <c:pt idx="0">
                  <c:v>Climb time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'Astir '!$S$12:$S$34</c:f>
              <c:strCache>
                <c:ptCount val="23"/>
                <c:pt idx="0">
                  <c:v>38</c:v>
                </c:pt>
                <c:pt idx="1">
                  <c:v>40</c:v>
                </c:pt>
                <c:pt idx="2">
                  <c:v>43</c:v>
                </c:pt>
                <c:pt idx="3">
                  <c:v>46</c:v>
                </c:pt>
                <c:pt idx="4">
                  <c:v>49</c:v>
                </c:pt>
                <c:pt idx="5">
                  <c:v>51</c:v>
                </c:pt>
                <c:pt idx="6">
                  <c:v>54</c:v>
                </c:pt>
                <c:pt idx="7">
                  <c:v>57</c:v>
                </c:pt>
                <c:pt idx="8">
                  <c:v>59</c:v>
                </c:pt>
                <c:pt idx="9">
                  <c:v>62</c:v>
                </c:pt>
                <c:pt idx="10">
                  <c:v>64</c:v>
                </c:pt>
                <c:pt idx="11">
                  <c:v>67</c:v>
                </c:pt>
                <c:pt idx="12">
                  <c:v>70</c:v>
                </c:pt>
                <c:pt idx="13">
                  <c:v>73</c:v>
                </c:pt>
                <c:pt idx="14">
                  <c:v>75</c:v>
                </c:pt>
                <c:pt idx="15">
                  <c:v>78</c:v>
                </c:pt>
                <c:pt idx="16">
                  <c:v>81</c:v>
                </c:pt>
                <c:pt idx="17">
                  <c:v>84</c:v>
                </c:pt>
                <c:pt idx="18">
                  <c:v>86</c:v>
                </c:pt>
                <c:pt idx="19">
                  <c:v>89</c:v>
                </c:pt>
                <c:pt idx="20">
                  <c:v>92</c:v>
                </c:pt>
                <c:pt idx="21">
                  <c:v>94</c:v>
                </c:pt>
                <c:pt idx="22">
                  <c:v>97</c:v>
                </c:pt>
              </c:strCache>
            </c:strRef>
          </c:cat>
          <c:val>
            <c:numRef>
              <c:f>'Astir '!$U$12:$U$34</c:f>
              <c:numCache>
                <c:formatCode>0</c:formatCode>
                <c:ptCount val="23"/>
                <c:pt idx="0">
                  <c:v>6.318949407211063</c:v>
                </c:pt>
                <c:pt idx="1">
                  <c:v>5.4440179508279938</c:v>
                </c:pt>
                <c:pt idx="2">
                  <c:v>5.1037668289012439</c:v>
                </c:pt>
                <c:pt idx="3">
                  <c:v>4.8035452507305827</c:v>
                </c:pt>
                <c:pt idx="4">
                  <c:v>4.6627005597369378</c:v>
                </c:pt>
                <c:pt idx="5">
                  <c:v>4.6560679842607833</c:v>
                </c:pt>
                <c:pt idx="6">
                  <c:v>4.6500986663322434</c:v>
                </c:pt>
                <c:pt idx="7">
                  <c:v>4.7527140840561843</c:v>
                </c:pt>
                <c:pt idx="8">
                  <c:v>4.8460008274415838</c:v>
                </c:pt>
                <c:pt idx="9">
                  <c:v>5.1284227073017323</c:v>
                </c:pt>
                <c:pt idx="10">
                  <c:v>5.2927952299716594</c:v>
                </c:pt>
                <c:pt idx="11">
                  <c:v>5.6254852158555915</c:v>
                </c:pt>
                <c:pt idx="12">
                  <c:v>5.9325836643638379</c:v>
                </c:pt>
                <c:pt idx="13">
                  <c:v>6.2169340796492509</c:v>
                </c:pt>
                <c:pt idx="14">
                  <c:v>6.3999615790983855</c:v>
                </c:pt>
                <c:pt idx="15">
                  <c:v>6.7268037898161976</c:v>
                </c:pt>
                <c:pt idx="16">
                  <c:v>7.1830792406758244</c:v>
                </c:pt>
                <c:pt idx="17">
                  <c:v>7.6099175656735394</c:v>
                </c:pt>
                <c:pt idx="18">
                  <c:v>8.0100784953588953</c:v>
                </c:pt>
                <c:pt idx="19">
                  <c:v>8.3172496470983219</c:v>
                </c:pt>
                <c:pt idx="20">
                  <c:v>8.6063519075589578</c:v>
                </c:pt>
                <c:pt idx="21">
                  <c:v>8.8789340388504172</c:v>
                </c:pt>
                <c:pt idx="22">
                  <c:v>9.1993821854269306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3-4EF3-878B-76CC64A75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39930240"/>
        <c:axId val="839932864"/>
      </c:barChart>
      <c:catAx>
        <c:axId val="83993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932864"/>
        <c:crosses val="autoZero"/>
        <c:auto val="1"/>
        <c:lblAlgn val="ctr"/>
        <c:lblOffset val="100"/>
        <c:noMultiLvlLbl val="0"/>
      </c:catAx>
      <c:valAx>
        <c:axId val="8399328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93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'ASW20'!$N$11</c:f>
              <c:strCache>
                <c:ptCount val="1"/>
                <c:pt idx="0">
                  <c:v>Sink Rate (kt)</c:v>
                </c:pt>
              </c:strCache>
            </c:strRef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'ASW20'!$M$12:$M$33</c:f>
              <c:numCache>
                <c:formatCode>0</c:formatCode>
                <c:ptCount val="22"/>
                <c:pt idx="0">
                  <c:v>40.470886862826355</c:v>
                </c:pt>
                <c:pt idx="1">
                  <c:v>43.16894598701478</c:v>
                </c:pt>
                <c:pt idx="2">
                  <c:v>45.867005111203206</c:v>
                </c:pt>
                <c:pt idx="3">
                  <c:v>48.565064235391631</c:v>
                </c:pt>
                <c:pt idx="4">
                  <c:v>51.263123359580057</c:v>
                </c:pt>
                <c:pt idx="5">
                  <c:v>53.961182483768475</c:v>
                </c:pt>
                <c:pt idx="6">
                  <c:v>56.659241607956901</c:v>
                </c:pt>
                <c:pt idx="7">
                  <c:v>59.357300732145326</c:v>
                </c:pt>
                <c:pt idx="8">
                  <c:v>62.055359856333752</c:v>
                </c:pt>
                <c:pt idx="9">
                  <c:v>64.75341898052217</c:v>
                </c:pt>
                <c:pt idx="10">
                  <c:v>67.451478104710603</c:v>
                </c:pt>
                <c:pt idx="11">
                  <c:v>70.149537228899021</c:v>
                </c:pt>
                <c:pt idx="12">
                  <c:v>72.84759635308744</c:v>
                </c:pt>
                <c:pt idx="13">
                  <c:v>75.545655477275872</c:v>
                </c:pt>
                <c:pt idx="14">
                  <c:v>78.243714601464291</c:v>
                </c:pt>
                <c:pt idx="15">
                  <c:v>80.941773725652709</c:v>
                </c:pt>
                <c:pt idx="16">
                  <c:v>83.639832849841142</c:v>
                </c:pt>
                <c:pt idx="17">
                  <c:v>86.33789197402956</c:v>
                </c:pt>
                <c:pt idx="18">
                  <c:v>89.035951098217993</c:v>
                </c:pt>
                <c:pt idx="19">
                  <c:v>91.734010222406411</c:v>
                </c:pt>
                <c:pt idx="20">
                  <c:v>94.43206934659483</c:v>
                </c:pt>
                <c:pt idx="21">
                  <c:v>97.130128470783262</c:v>
                </c:pt>
              </c:numCache>
            </c:numRef>
          </c:xVal>
          <c:yVal>
            <c:numRef>
              <c:f>'ASW20'!$N$12:$N$33</c:f>
              <c:numCache>
                <c:formatCode>0.0</c:formatCode>
                <c:ptCount val="22"/>
                <c:pt idx="0">
                  <c:v>-1.3209697472026525</c:v>
                </c:pt>
                <c:pt idx="1">
                  <c:v>-1.2626916701201825</c:v>
                </c:pt>
                <c:pt idx="2">
                  <c:v>-1.2432656444260257</c:v>
                </c:pt>
                <c:pt idx="3">
                  <c:v>-1.2432656444260257</c:v>
                </c:pt>
                <c:pt idx="4">
                  <c:v>-1.2821176958143392</c:v>
                </c:pt>
                <c:pt idx="5">
                  <c:v>-1.340395772896809</c:v>
                </c:pt>
                <c:pt idx="6">
                  <c:v>-1.398673849979279</c:v>
                </c:pt>
                <c:pt idx="7">
                  <c:v>-1.4958039784500623</c:v>
                </c:pt>
                <c:pt idx="8">
                  <c:v>-1.5929341069208454</c:v>
                </c:pt>
                <c:pt idx="9">
                  <c:v>-1.6900642353916286</c:v>
                </c:pt>
                <c:pt idx="10">
                  <c:v>-1.8260464152507252</c:v>
                </c:pt>
                <c:pt idx="11">
                  <c:v>-1.9814546208039785</c:v>
                </c:pt>
                <c:pt idx="12">
                  <c:v>-2.1757148777455453</c:v>
                </c:pt>
                <c:pt idx="13">
                  <c:v>-2.3894011603812682</c:v>
                </c:pt>
                <c:pt idx="14">
                  <c:v>-2.5642353916286784</c:v>
                </c:pt>
                <c:pt idx="15">
                  <c:v>-2.797347699958558</c:v>
                </c:pt>
                <c:pt idx="16">
                  <c:v>-3.0304600082884376</c:v>
                </c:pt>
                <c:pt idx="17">
                  <c:v>-3.2635723166183173</c:v>
                </c:pt>
                <c:pt idx="18">
                  <c:v>-3.4966846249481973</c:v>
                </c:pt>
                <c:pt idx="19">
                  <c:v>-3.7492229589722337</c:v>
                </c:pt>
                <c:pt idx="20">
                  <c:v>-4.0406133443845835</c:v>
                </c:pt>
                <c:pt idx="21">
                  <c:v>-4.3320037297969334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81-4550-A98D-752E46827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006240"/>
        <c:axId val="700004272"/>
      </c:scatterChart>
      <c:valAx>
        <c:axId val="700006240"/>
        <c:scaling>
          <c:orientation val="minMax"/>
          <c:max val="100"/>
          <c:min val="3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04272"/>
        <c:crosses val="autoZero"/>
        <c:crossBetween val="midCat"/>
      </c:valAx>
      <c:valAx>
        <c:axId val="70000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06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AsW20 Cs - L/D -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'ASW20'!$Q$11</c:f>
              <c:strCache>
                <c:ptCount val="1"/>
                <c:pt idx="0">
                  <c:v>L/D</c:v>
                </c:pt>
              </c:strCache>
            </c:strRef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'ASW20'!$P$12:$P$33</c:f>
              <c:numCache>
                <c:formatCode>0</c:formatCode>
                <c:ptCount val="22"/>
                <c:pt idx="0">
                  <c:v>40.470886862826355</c:v>
                </c:pt>
                <c:pt idx="1">
                  <c:v>43.16894598701478</c:v>
                </c:pt>
                <c:pt idx="2">
                  <c:v>45.867005111203206</c:v>
                </c:pt>
                <c:pt idx="3">
                  <c:v>48.565064235391631</c:v>
                </c:pt>
                <c:pt idx="4">
                  <c:v>51.263123359580057</c:v>
                </c:pt>
                <c:pt idx="5">
                  <c:v>53.961182483768475</c:v>
                </c:pt>
                <c:pt idx="6">
                  <c:v>56.659241607956901</c:v>
                </c:pt>
                <c:pt idx="7">
                  <c:v>59.357300732145326</c:v>
                </c:pt>
                <c:pt idx="8">
                  <c:v>62.055359856333752</c:v>
                </c:pt>
                <c:pt idx="9">
                  <c:v>64.75341898052217</c:v>
                </c:pt>
                <c:pt idx="10">
                  <c:v>67.451478104710603</c:v>
                </c:pt>
                <c:pt idx="11">
                  <c:v>70.149537228899021</c:v>
                </c:pt>
                <c:pt idx="12">
                  <c:v>72.84759635308744</c:v>
                </c:pt>
                <c:pt idx="13">
                  <c:v>75.545655477275872</c:v>
                </c:pt>
                <c:pt idx="14">
                  <c:v>78.243714601464291</c:v>
                </c:pt>
                <c:pt idx="15">
                  <c:v>80.941773725652709</c:v>
                </c:pt>
                <c:pt idx="16">
                  <c:v>83.639832849841142</c:v>
                </c:pt>
                <c:pt idx="17">
                  <c:v>86.33789197402956</c:v>
                </c:pt>
                <c:pt idx="18">
                  <c:v>89.035951098217993</c:v>
                </c:pt>
                <c:pt idx="19">
                  <c:v>91.734010222406411</c:v>
                </c:pt>
                <c:pt idx="20">
                  <c:v>94.43206934659483</c:v>
                </c:pt>
                <c:pt idx="21">
                  <c:v>97.130128470783262</c:v>
                </c:pt>
              </c:numCache>
            </c:numRef>
          </c:xVal>
          <c:yVal>
            <c:numRef>
              <c:f>'ASW20'!$Q$12:$Q$33</c:f>
              <c:numCache>
                <c:formatCode>0</c:formatCode>
                <c:ptCount val="22"/>
                <c:pt idx="0">
                  <c:v>30.637254901960777</c:v>
                </c:pt>
                <c:pt idx="1">
                  <c:v>34.188034188034187</c:v>
                </c:pt>
                <c:pt idx="2">
                  <c:v>36.892361111111114</c:v>
                </c:pt>
                <c:pt idx="3">
                  <c:v>39.0625</c:v>
                </c:pt>
                <c:pt idx="4">
                  <c:v>39.983164983164983</c:v>
                </c:pt>
                <c:pt idx="5">
                  <c:v>40.257648953301121</c:v>
                </c:pt>
                <c:pt idx="6">
                  <c:v>40.50925925925926</c:v>
                </c:pt>
                <c:pt idx="7">
                  <c:v>39.682539682539684</c:v>
                </c:pt>
                <c:pt idx="8">
                  <c:v>38.956639566395665</c:v>
                </c:pt>
                <c:pt idx="9">
                  <c:v>38.314176245210724</c:v>
                </c:pt>
                <c:pt idx="10">
                  <c:v>36.938534278959814</c:v>
                </c:pt>
                <c:pt idx="11">
                  <c:v>35.403050108932462</c:v>
                </c:pt>
                <c:pt idx="12">
                  <c:v>33.482142857142854</c:v>
                </c:pt>
                <c:pt idx="13">
                  <c:v>31.616982836495033</c:v>
                </c:pt>
                <c:pt idx="14">
                  <c:v>30.513468013468007</c:v>
                </c:pt>
                <c:pt idx="15">
                  <c:v>28.93518518518518</c:v>
                </c:pt>
                <c:pt idx="16">
                  <c:v>27.599715099715102</c:v>
                </c:pt>
                <c:pt idx="17">
                  <c:v>26.455026455026456</c:v>
                </c:pt>
                <c:pt idx="18">
                  <c:v>25.462962962962965</c:v>
                </c:pt>
                <c:pt idx="19">
                  <c:v>24.467472654001153</c:v>
                </c:pt>
                <c:pt idx="20">
                  <c:v>23.370726495726494</c:v>
                </c:pt>
                <c:pt idx="21">
                  <c:v>22.421524663677129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E5-4153-BE9A-2E92A1A7F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468168"/>
        <c:axId val="825465544"/>
      </c:scatterChart>
      <c:valAx>
        <c:axId val="825468168"/>
        <c:scaling>
          <c:orientation val="minMax"/>
          <c:max val="100"/>
          <c:min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Spped (kts)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465544"/>
        <c:crosses val="autoZero"/>
        <c:crossBetween val="midCat"/>
      </c:valAx>
      <c:valAx>
        <c:axId val="82546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L/D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468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'ASW20'!$K$11</c:f>
              <c:strCache>
                <c:ptCount val="1"/>
                <c:pt idx="0">
                  <c:v>Height lost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'ASW20'!$J$12:$J$33</c:f>
              <c:numCache>
                <c:formatCode>0</c:formatCode>
                <c:ptCount val="22"/>
                <c:pt idx="0">
                  <c:v>40.470886862826355</c:v>
                </c:pt>
                <c:pt idx="1">
                  <c:v>43.16894598701478</c:v>
                </c:pt>
                <c:pt idx="2">
                  <c:v>45.867005111203206</c:v>
                </c:pt>
                <c:pt idx="3">
                  <c:v>48.565064235391631</c:v>
                </c:pt>
                <c:pt idx="4">
                  <c:v>51.263123359580057</c:v>
                </c:pt>
                <c:pt idx="5">
                  <c:v>53.961182483768475</c:v>
                </c:pt>
                <c:pt idx="6">
                  <c:v>56.659241607956901</c:v>
                </c:pt>
                <c:pt idx="7">
                  <c:v>59.357300732145326</c:v>
                </c:pt>
                <c:pt idx="8">
                  <c:v>62.055359856333752</c:v>
                </c:pt>
                <c:pt idx="9">
                  <c:v>64.75341898052217</c:v>
                </c:pt>
                <c:pt idx="10">
                  <c:v>67.451478104710603</c:v>
                </c:pt>
                <c:pt idx="11">
                  <c:v>70.149537228899021</c:v>
                </c:pt>
                <c:pt idx="12">
                  <c:v>72.84759635308744</c:v>
                </c:pt>
                <c:pt idx="13">
                  <c:v>75.545655477275872</c:v>
                </c:pt>
                <c:pt idx="14">
                  <c:v>78.243714601464291</c:v>
                </c:pt>
                <c:pt idx="15">
                  <c:v>80.941773725652709</c:v>
                </c:pt>
                <c:pt idx="16">
                  <c:v>83.639832849841142</c:v>
                </c:pt>
                <c:pt idx="17">
                  <c:v>86.33789197402956</c:v>
                </c:pt>
                <c:pt idx="18">
                  <c:v>89.035951098217993</c:v>
                </c:pt>
                <c:pt idx="19">
                  <c:v>91.734010222406411</c:v>
                </c:pt>
                <c:pt idx="20">
                  <c:v>94.43206934659483</c:v>
                </c:pt>
                <c:pt idx="21">
                  <c:v>97.130128470783262</c:v>
                </c:pt>
              </c:numCache>
            </c:numRef>
          </c:cat>
          <c:val>
            <c:numRef>
              <c:f>'ASW20'!$K$12:$K$33</c:f>
              <c:numCache>
                <c:formatCode>#,##0</c:formatCode>
                <c:ptCount val="22"/>
                <c:pt idx="0">
                  <c:v>1606.2992640000004</c:v>
                </c:pt>
                <c:pt idx="1">
                  <c:v>1439.4685500000001</c:v>
                </c:pt>
                <c:pt idx="2">
                  <c:v>1333.9509458823527</c:v>
                </c:pt>
                <c:pt idx="3">
                  <c:v>1259.84256</c:v>
                </c:pt>
                <c:pt idx="4">
                  <c:v>1230.833027368421</c:v>
                </c:pt>
                <c:pt idx="5">
                  <c:v>1222.4409840000001</c:v>
                </c:pt>
                <c:pt idx="6">
                  <c:v>1214.8481828571428</c:v>
                </c:pt>
                <c:pt idx="7">
                  <c:v>1240.15752</c:v>
                </c:pt>
                <c:pt idx="8">
                  <c:v>1263.2660452173911</c:v>
                </c:pt>
                <c:pt idx="9">
                  <c:v>1284.4488600000002</c:v>
                </c:pt>
                <c:pt idx="10">
                  <c:v>1332.2835071999998</c:v>
                </c:pt>
                <c:pt idx="11">
                  <c:v>1390.0666707692308</c:v>
                </c:pt>
                <c:pt idx="12">
                  <c:v>1469.8163200000001</c:v>
                </c:pt>
                <c:pt idx="13">
                  <c:v>1556.5242342857141</c:v>
                </c:pt>
                <c:pt idx="14">
                  <c:v>1612.8156910344831</c:v>
                </c:pt>
                <c:pt idx="15">
                  <c:v>1700.7874560000002</c:v>
                </c:pt>
                <c:pt idx="16">
                  <c:v>1783.0836232258064</c:v>
                </c:pt>
                <c:pt idx="17">
                  <c:v>1860.2362799999999</c:v>
                </c:pt>
                <c:pt idx="18">
                  <c:v>1932.7130181818179</c:v>
                </c:pt>
                <c:pt idx="19">
                  <c:v>2011.3479105882352</c:v>
                </c:pt>
                <c:pt idx="20">
                  <c:v>2105.7368502857144</c:v>
                </c:pt>
                <c:pt idx="21">
                  <c:v>2194.8819600000002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F-4EAB-8D90-98771034D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9675224"/>
        <c:axId val="759676864"/>
      </c:barChart>
      <c:catAx>
        <c:axId val="759675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676864"/>
        <c:crosses val="autoZero"/>
        <c:auto val="1"/>
        <c:lblAlgn val="ctr"/>
        <c:lblOffset val="100"/>
        <c:noMultiLvlLbl val="0"/>
      </c:catAx>
      <c:valAx>
        <c:axId val="75967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Height lost (ft)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675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time A to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'ASW20'!$T$11</c:f>
              <c:strCache>
                <c:ptCount val="1"/>
                <c:pt idx="0">
                  <c:v>Cruise time (min)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'ASW20'!$S$12:$S$33</c:f>
              <c:strCache>
                <c:ptCount val="22"/>
                <c:pt idx="0">
                  <c:v>38</c:v>
                </c:pt>
                <c:pt idx="1">
                  <c:v>40</c:v>
                </c:pt>
                <c:pt idx="2">
                  <c:v>43</c:v>
                </c:pt>
                <c:pt idx="3">
                  <c:v>46</c:v>
                </c:pt>
                <c:pt idx="4">
                  <c:v>49</c:v>
                </c:pt>
                <c:pt idx="5">
                  <c:v>51</c:v>
                </c:pt>
                <c:pt idx="6">
                  <c:v>54</c:v>
                </c:pt>
                <c:pt idx="7">
                  <c:v>57</c:v>
                </c:pt>
                <c:pt idx="8">
                  <c:v>59</c:v>
                </c:pt>
                <c:pt idx="9">
                  <c:v>62</c:v>
                </c:pt>
                <c:pt idx="10">
                  <c:v>64</c:v>
                </c:pt>
                <c:pt idx="11">
                  <c:v>67</c:v>
                </c:pt>
                <c:pt idx="12">
                  <c:v>70</c:v>
                </c:pt>
                <c:pt idx="13">
                  <c:v>73</c:v>
                </c:pt>
                <c:pt idx="14">
                  <c:v>75</c:v>
                </c:pt>
                <c:pt idx="15">
                  <c:v>78</c:v>
                </c:pt>
                <c:pt idx="16">
                  <c:v>81</c:v>
                </c:pt>
                <c:pt idx="17">
                  <c:v>84</c:v>
                </c:pt>
                <c:pt idx="18">
                  <c:v>86</c:v>
                </c:pt>
                <c:pt idx="19">
                  <c:v>89</c:v>
                </c:pt>
                <c:pt idx="20">
                  <c:v>92</c:v>
                </c:pt>
                <c:pt idx="21">
                  <c:v>94</c:v>
                </c:pt>
              </c:strCache>
            </c:strRef>
          </c:cat>
          <c:val>
            <c:numRef>
              <c:f>'ASW20'!$T$12:$T$33</c:f>
              <c:numCache>
                <c:formatCode>0</c:formatCode>
                <c:ptCount val="22"/>
                <c:pt idx="0">
                  <c:v>12.007671706263498</c:v>
                </c:pt>
                <c:pt idx="1">
                  <c:v>11.257192224622029</c:v>
                </c:pt>
                <c:pt idx="2">
                  <c:v>10.595004446703086</c:v>
                </c:pt>
                <c:pt idx="3">
                  <c:v>10.006393088552914</c:v>
                </c:pt>
                <c:pt idx="4">
                  <c:v>9.4797408207343388</c:v>
                </c:pt>
                <c:pt idx="5">
                  <c:v>9.0057537796976241</c:v>
                </c:pt>
                <c:pt idx="6">
                  <c:v>8.576908361616784</c:v>
                </c:pt>
                <c:pt idx="7">
                  <c:v>8.1870488906342036</c:v>
                </c:pt>
                <c:pt idx="8">
                  <c:v>7.8310902432153258</c:v>
                </c:pt>
                <c:pt idx="9">
                  <c:v>7.5047948164146874</c:v>
                </c:pt>
                <c:pt idx="10">
                  <c:v>7.2046030237580982</c:v>
                </c:pt>
                <c:pt idx="11">
                  <c:v>6.9275029074597105</c:v>
                </c:pt>
                <c:pt idx="12">
                  <c:v>6.6709287257019438</c:v>
                </c:pt>
                <c:pt idx="13">
                  <c:v>6.432681271212588</c:v>
                </c:pt>
                <c:pt idx="14">
                  <c:v>6.210864675653534</c:v>
                </c:pt>
                <c:pt idx="15">
                  <c:v>6.0038358531317488</c:v>
                </c:pt>
                <c:pt idx="16">
                  <c:v>5.8101637288371757</c:v>
                </c:pt>
                <c:pt idx="17">
                  <c:v>5.6285961123110146</c:v>
                </c:pt>
                <c:pt idx="18">
                  <c:v>5.4580325937561351</c:v>
                </c:pt>
                <c:pt idx="19">
                  <c:v>5.2975022233515432</c:v>
                </c:pt>
                <c:pt idx="20">
                  <c:v>5.1461450169700713</c:v>
                </c:pt>
                <c:pt idx="21">
                  <c:v>5.0031965442764568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2-4936-9AFA-BA25F498C0BC}"/>
            </c:ext>
          </c:extLst>
        </c:ser>
        <c:ser>
          <c:idx val="1"/>
          <c:order val="1"/>
          <c:tx>
            <c:strRef>
              <c:f>'ASW20'!$U$11</c:f>
              <c:strCache>
                <c:ptCount val="1"/>
                <c:pt idx="0">
                  <c:v>Climb time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'ASW20'!$S$12:$S$33</c:f>
              <c:strCache>
                <c:ptCount val="22"/>
                <c:pt idx="0">
                  <c:v>38</c:v>
                </c:pt>
                <c:pt idx="1">
                  <c:v>40</c:v>
                </c:pt>
                <c:pt idx="2">
                  <c:v>43</c:v>
                </c:pt>
                <c:pt idx="3">
                  <c:v>46</c:v>
                </c:pt>
                <c:pt idx="4">
                  <c:v>49</c:v>
                </c:pt>
                <c:pt idx="5">
                  <c:v>51</c:v>
                </c:pt>
                <c:pt idx="6">
                  <c:v>54</c:v>
                </c:pt>
                <c:pt idx="7">
                  <c:v>57</c:v>
                </c:pt>
                <c:pt idx="8">
                  <c:v>59</c:v>
                </c:pt>
                <c:pt idx="9">
                  <c:v>62</c:v>
                </c:pt>
                <c:pt idx="10">
                  <c:v>64</c:v>
                </c:pt>
                <c:pt idx="11">
                  <c:v>67</c:v>
                </c:pt>
                <c:pt idx="12">
                  <c:v>70</c:v>
                </c:pt>
                <c:pt idx="13">
                  <c:v>73</c:v>
                </c:pt>
                <c:pt idx="14">
                  <c:v>75</c:v>
                </c:pt>
                <c:pt idx="15">
                  <c:v>78</c:v>
                </c:pt>
                <c:pt idx="16">
                  <c:v>81</c:v>
                </c:pt>
                <c:pt idx="17">
                  <c:v>84</c:v>
                </c:pt>
                <c:pt idx="18">
                  <c:v>86</c:v>
                </c:pt>
                <c:pt idx="19">
                  <c:v>89</c:v>
                </c:pt>
                <c:pt idx="20">
                  <c:v>92</c:v>
                </c:pt>
                <c:pt idx="21">
                  <c:v>94</c:v>
                </c:pt>
              </c:strCache>
            </c:strRef>
          </c:cat>
          <c:val>
            <c:numRef>
              <c:f>'ASW20'!$U$12:$U$33</c:f>
              <c:numCache>
                <c:formatCode>0</c:formatCode>
                <c:ptCount val="22"/>
                <c:pt idx="0">
                  <c:v>5.2872358569749887</c:v>
                </c:pt>
                <c:pt idx="1">
                  <c:v>4.7381019858001956</c:v>
                </c:pt>
                <c:pt idx="2">
                  <c:v>4.3907841026781895</c:v>
                </c:pt>
                <c:pt idx="3">
                  <c:v>4.1468516525294019</c:v>
                </c:pt>
                <c:pt idx="4">
                  <c:v>4.0513649368461584</c:v>
                </c:pt>
                <c:pt idx="5">
                  <c:v>4.0237419940949355</c:v>
                </c:pt>
                <c:pt idx="6">
                  <c:v>3.9987498077962083</c:v>
                </c:pt>
                <c:pt idx="7">
                  <c:v>4.0820570954586293</c:v>
                </c:pt>
                <c:pt idx="8">
                  <c:v>4.1581202711504046</c:v>
                </c:pt>
                <c:pt idx="9">
                  <c:v>4.2278448488678668</c:v>
                </c:pt>
                <c:pt idx="10">
                  <c:v>4.3852956225498412</c:v>
                </c:pt>
                <c:pt idx="11">
                  <c:v>4.5754925685360464</c:v>
                </c:pt>
                <c:pt idx="12">
                  <c:v>4.837993594617636</c:v>
                </c:pt>
                <c:pt idx="13">
                  <c:v>5.1233981912388922</c:v>
                </c:pt>
                <c:pt idx="14">
                  <c:v>5.3086850896604849</c:v>
                </c:pt>
                <c:pt idx="15">
                  <c:v>5.5982497309146932</c:v>
                </c:pt>
                <c:pt idx="16">
                  <c:v>5.8691327824105644</c:v>
                </c:pt>
                <c:pt idx="17">
                  <c:v>6.1230856431879443</c:v>
                </c:pt>
                <c:pt idx="18">
                  <c:v>6.3616474214939673</c:v>
                </c:pt>
                <c:pt idx="19">
                  <c:v>6.6204791548194581</c:v>
                </c:pt>
                <c:pt idx="20">
                  <c:v>6.9311663335134286</c:v>
                </c:pt>
                <c:pt idx="21">
                  <c:v>7.2245931133910677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2-4936-9AFA-BA25F498C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39930240"/>
        <c:axId val="839932864"/>
      </c:barChart>
      <c:catAx>
        <c:axId val="83993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932864"/>
        <c:crosses val="autoZero"/>
        <c:auto val="1"/>
        <c:lblAlgn val="ctr"/>
        <c:lblOffset val="100"/>
        <c:noMultiLvlLbl val="0"/>
      </c:catAx>
      <c:valAx>
        <c:axId val="8399328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93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'Libelle '!$N$11</c:f>
              <c:strCache>
                <c:ptCount val="1"/>
                <c:pt idx="0">
                  <c:v>Sink Rate (kt)</c:v>
                </c:pt>
              </c:strCache>
            </c:strRef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'Libelle '!$M$12:$M$26</c:f>
              <c:numCache>
                <c:formatCode>0</c:formatCode>
                <c:ptCount val="15"/>
                <c:pt idx="0">
                  <c:v>40.470886862826355</c:v>
                </c:pt>
                <c:pt idx="1">
                  <c:v>43.16894598701478</c:v>
                </c:pt>
                <c:pt idx="2">
                  <c:v>45.867005111203206</c:v>
                </c:pt>
                <c:pt idx="3">
                  <c:v>48.565064235391631</c:v>
                </c:pt>
                <c:pt idx="4">
                  <c:v>51.263123359580057</c:v>
                </c:pt>
                <c:pt idx="5">
                  <c:v>53.961182483768475</c:v>
                </c:pt>
                <c:pt idx="6">
                  <c:v>56.659241607956901</c:v>
                </c:pt>
                <c:pt idx="7">
                  <c:v>59.357300732145326</c:v>
                </c:pt>
                <c:pt idx="8">
                  <c:v>62.055359856333752</c:v>
                </c:pt>
                <c:pt idx="9">
                  <c:v>64.75341898052217</c:v>
                </c:pt>
                <c:pt idx="10">
                  <c:v>67.451478104710603</c:v>
                </c:pt>
                <c:pt idx="11">
                  <c:v>70.149537228899021</c:v>
                </c:pt>
                <c:pt idx="12">
                  <c:v>72.84759635308744</c:v>
                </c:pt>
                <c:pt idx="13">
                  <c:v>75.545655477275872</c:v>
                </c:pt>
                <c:pt idx="14">
                  <c:v>78.243714601464291</c:v>
                </c:pt>
              </c:numCache>
            </c:numRef>
          </c:xVal>
          <c:yVal>
            <c:numRef>
              <c:f>'Libelle '!$N$12:$N$26</c:f>
              <c:numCache>
                <c:formatCode>0.0</c:formatCode>
                <c:ptCount val="15"/>
                <c:pt idx="0">
                  <c:v>-1.398673849979279</c:v>
                </c:pt>
                <c:pt idx="1">
                  <c:v>-1.3209697472026525</c:v>
                </c:pt>
                <c:pt idx="2">
                  <c:v>-1.3015437215084957</c:v>
                </c:pt>
                <c:pt idx="3">
                  <c:v>-1.3209697472026525</c:v>
                </c:pt>
                <c:pt idx="4">
                  <c:v>-1.3598217985909655</c:v>
                </c:pt>
                <c:pt idx="5">
                  <c:v>-1.4569519270617488</c:v>
                </c:pt>
                <c:pt idx="6">
                  <c:v>-1.5929341069208454</c:v>
                </c:pt>
                <c:pt idx="7">
                  <c:v>-1.7483423124740987</c:v>
                </c:pt>
                <c:pt idx="8">
                  <c:v>-1.9814546208039785</c:v>
                </c:pt>
                <c:pt idx="9">
                  <c:v>-2.2145669291338583</c:v>
                </c:pt>
                <c:pt idx="10">
                  <c:v>-2.4865312888520514</c:v>
                </c:pt>
                <c:pt idx="11">
                  <c:v>-2.7779216742644013</c:v>
                </c:pt>
                <c:pt idx="12">
                  <c:v>-3.0498860339825944</c:v>
                </c:pt>
                <c:pt idx="13">
                  <c:v>-3.360702445089101</c:v>
                </c:pt>
                <c:pt idx="14">
                  <c:v>-3.6715188561956071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05-4CAB-BBA1-EA4959E01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006240"/>
        <c:axId val="700004272"/>
      </c:scatterChart>
      <c:valAx>
        <c:axId val="700006240"/>
        <c:scaling>
          <c:orientation val="minMax"/>
          <c:max val="100"/>
          <c:min val="3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04272"/>
        <c:crosses val="autoZero"/>
        <c:crossBetween val="midCat"/>
      </c:valAx>
      <c:valAx>
        <c:axId val="70000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06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542926</xdr:colOff>
      <xdr:row>16</xdr:row>
      <xdr:rowOff>142875</xdr:rowOff>
    </xdr:from>
    <xdr:to>
      <xdr:col>28</xdr:col>
      <xdr:colOff>571500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966D74-17D2-46BC-83E6-59E796C380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481012</xdr:colOff>
      <xdr:row>1</xdr:row>
      <xdr:rowOff>19050</xdr:rowOff>
    </xdr:from>
    <xdr:to>
      <xdr:col>28</xdr:col>
      <xdr:colOff>561975</xdr:colOff>
      <xdr:row>15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FCBC8B-E6BD-43AE-93AC-01F0270A3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371475</xdr:colOff>
      <xdr:row>0</xdr:row>
      <xdr:rowOff>171450</xdr:rowOff>
    </xdr:from>
    <xdr:to>
      <xdr:col>21</xdr:col>
      <xdr:colOff>219075</xdr:colOff>
      <xdr:row>17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958F88B-5F18-4DE5-92E4-565B3F43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533400</xdr:colOff>
      <xdr:row>17</xdr:row>
      <xdr:rowOff>157162</xdr:rowOff>
    </xdr:from>
    <xdr:to>
      <xdr:col>21</xdr:col>
      <xdr:colOff>28575</xdr:colOff>
      <xdr:row>37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67B99C4-AFF7-44F0-B7C2-408EDD4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542926</xdr:colOff>
      <xdr:row>16</xdr:row>
      <xdr:rowOff>142875</xdr:rowOff>
    </xdr:from>
    <xdr:to>
      <xdr:col>28</xdr:col>
      <xdr:colOff>571500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9F68DD-5457-4D7E-A3EA-4CF266295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481012</xdr:colOff>
      <xdr:row>1</xdr:row>
      <xdr:rowOff>19050</xdr:rowOff>
    </xdr:from>
    <xdr:to>
      <xdr:col>28</xdr:col>
      <xdr:colOff>561975</xdr:colOff>
      <xdr:row>15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B1D9DF-9AEC-4D49-BE73-B0291AD88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371475</xdr:colOff>
      <xdr:row>0</xdr:row>
      <xdr:rowOff>171450</xdr:rowOff>
    </xdr:from>
    <xdr:to>
      <xdr:col>21</xdr:col>
      <xdr:colOff>219075</xdr:colOff>
      <xdr:row>17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39B3FD-0304-454F-AF54-B3FBB8E919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676275</xdr:colOff>
      <xdr:row>17</xdr:row>
      <xdr:rowOff>128587</xdr:rowOff>
    </xdr:from>
    <xdr:to>
      <xdr:col>21</xdr:col>
      <xdr:colOff>171450</xdr:colOff>
      <xdr:row>37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CEE5306-9741-4023-8B83-A1AF5E52B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542926</xdr:colOff>
      <xdr:row>16</xdr:row>
      <xdr:rowOff>142875</xdr:rowOff>
    </xdr:from>
    <xdr:to>
      <xdr:col>28</xdr:col>
      <xdr:colOff>571500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4B07A7-0C6D-466B-8A90-7658BCCB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481012</xdr:colOff>
      <xdr:row>1</xdr:row>
      <xdr:rowOff>19050</xdr:rowOff>
    </xdr:from>
    <xdr:to>
      <xdr:col>28</xdr:col>
      <xdr:colOff>561975</xdr:colOff>
      <xdr:row>15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DC8B86-7CFB-4DBA-A464-044E81CF3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752475</xdr:colOff>
      <xdr:row>1</xdr:row>
      <xdr:rowOff>133350</xdr:rowOff>
    </xdr:from>
    <xdr:to>
      <xdr:col>20</xdr:col>
      <xdr:colOff>342900</xdr:colOff>
      <xdr:row>17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99C510-8483-4CF1-939F-C74CCB564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781050</xdr:colOff>
      <xdr:row>18</xdr:row>
      <xdr:rowOff>176212</xdr:rowOff>
    </xdr:from>
    <xdr:to>
      <xdr:col>19</xdr:col>
      <xdr:colOff>200025</xdr:colOff>
      <xdr:row>38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0BB7842-6441-42F2-838E-F14E88BBD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la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Help"/>
      <sheetName val="Gliders"/>
      <sheetName val="PolarCalcs"/>
      <sheetName val="PolarChart"/>
      <sheetName val="CruiseCalcs"/>
      <sheetName val="FinalGlide"/>
      <sheetName val="SpeedtoFly"/>
      <sheetName val="CruiseChart"/>
      <sheetName val="LD Chart"/>
      <sheetName val="BestSpeed"/>
      <sheetName val="Standard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>
        <row r="3">
          <cell r="L3" t="str">
            <v>knots</v>
          </cell>
          <cell r="M3">
            <v>1</v>
          </cell>
        </row>
        <row r="4">
          <cell r="L4" t="str">
            <v>mps</v>
          </cell>
          <cell r="M4">
            <v>1.9426025694156652</v>
          </cell>
        </row>
        <row r="5">
          <cell r="L5" t="str">
            <v>mph</v>
          </cell>
          <cell r="M5">
            <v>1.1515151515151516</v>
          </cell>
        </row>
        <row r="6">
          <cell r="L6" t="str">
            <v>kph</v>
          </cell>
          <cell r="M6">
            <v>0.53961182483768477</v>
          </cell>
        </row>
        <row r="7">
          <cell r="L7" t="str">
            <v>fpm</v>
          </cell>
          <cell r="M7">
            <v>9.8684210526315801E-3</v>
          </cell>
        </row>
        <row r="8">
          <cell r="L8" t="str">
            <v>hfpm</v>
          </cell>
          <cell r="M8">
            <v>0.98684210526315808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3B493-A707-4734-968A-08793D8876C3}">
  <dimension ref="A8:U67"/>
  <sheetViews>
    <sheetView tabSelected="1" workbookViewId="0">
      <selection activeCell="H9" sqref="H9"/>
    </sheetView>
  </sheetViews>
  <sheetFormatPr defaultRowHeight="15" x14ac:dyDescent="0.25"/>
  <cols>
    <col min="1" max="1" width="12.7109375" style="1" customWidth="1"/>
    <col min="2" max="3" width="13" style="1" customWidth="1"/>
    <col min="4" max="4" width="13" customWidth="1"/>
    <col min="5" max="5" width="13" style="2" customWidth="1"/>
    <col min="6" max="6" width="13" style="1" customWidth="1"/>
    <col min="7" max="7" width="16" style="1" customWidth="1"/>
    <col min="8" max="10" width="13" customWidth="1"/>
    <col min="13" max="14" width="11.7109375" customWidth="1"/>
    <col min="15" max="15" width="4.140625" style="1" customWidth="1"/>
    <col min="16" max="17" width="12.28515625" style="1" customWidth="1"/>
    <col min="18" max="18" width="2.85546875" customWidth="1"/>
  </cols>
  <sheetData>
    <row r="8" spans="1:21" s="1" customFormat="1" ht="15.75" thickBot="1" x14ac:dyDescent="0.3">
      <c r="D8"/>
      <c r="E8" s="2"/>
      <c r="G8"/>
      <c r="H8"/>
      <c r="I8"/>
      <c r="J8"/>
      <c r="K8"/>
      <c r="L8"/>
      <c r="M8"/>
      <c r="N8"/>
      <c r="R8"/>
      <c r="S8"/>
    </row>
    <row r="9" spans="1:21" s="1" customFormat="1" ht="30.75" thickBot="1" x14ac:dyDescent="0.3">
      <c r="A9" s="16"/>
      <c r="B9" s="31" t="s">
        <v>2</v>
      </c>
      <c r="C9" s="33">
        <v>15</v>
      </c>
      <c r="D9" s="20"/>
      <c r="E9" s="31" t="s">
        <v>6</v>
      </c>
      <c r="F9" s="33">
        <v>3</v>
      </c>
      <c r="G9" s="32" t="s">
        <v>37</v>
      </c>
      <c r="H9" s="33">
        <v>0</v>
      </c>
      <c r="I9"/>
      <c r="J9"/>
      <c r="K9"/>
      <c r="L9"/>
      <c r="M9"/>
      <c r="N9"/>
      <c r="R9"/>
      <c r="S9"/>
    </row>
    <row r="10" spans="1:21" s="1" customFormat="1" ht="5.25" customHeight="1" x14ac:dyDescent="0.25">
      <c r="A10" s="4"/>
      <c r="B10" s="8"/>
      <c r="C10" s="8"/>
      <c r="D10" s="13"/>
      <c r="E10" s="12"/>
      <c r="F10" s="8" t="s">
        <v>0</v>
      </c>
      <c r="G10" s="8" t="s">
        <v>0</v>
      </c>
      <c r="H10" s="14"/>
      <c r="I10"/>
      <c r="J10"/>
      <c r="K10"/>
      <c r="L10"/>
      <c r="M10"/>
      <c r="N10"/>
      <c r="R10"/>
      <c r="S10"/>
    </row>
    <row r="11" spans="1:21" s="1" customFormat="1" ht="30.75" thickBot="1" x14ac:dyDescent="0.3">
      <c r="A11" s="18" t="s">
        <v>3</v>
      </c>
      <c r="B11" s="24" t="s">
        <v>9</v>
      </c>
      <c r="C11" s="24" t="s">
        <v>1</v>
      </c>
      <c r="D11" s="25" t="s">
        <v>11</v>
      </c>
      <c r="E11" s="24" t="s">
        <v>13</v>
      </c>
      <c r="F11" s="24" t="s">
        <v>8</v>
      </c>
      <c r="G11" s="25" t="s">
        <v>4</v>
      </c>
      <c r="H11" s="26" t="s">
        <v>5</v>
      </c>
      <c r="I11"/>
      <c r="J11" t="str">
        <f t="shared" ref="J11:J34" si="0">A11</f>
        <v>Speed (kt)</v>
      </c>
      <c r="K11" s="29" t="str">
        <f>F11</f>
        <v>Height lost</v>
      </c>
      <c r="L11"/>
      <c r="M11" t="str">
        <f t="shared" ref="M11:N34" si="1">A11</f>
        <v>Speed (kt)</v>
      </c>
      <c r="N11" s="28" t="str">
        <f t="shared" si="1"/>
        <v>Sink Rate (kt)</v>
      </c>
      <c r="P11" s="1" t="str">
        <f t="shared" ref="P11:P34" si="2">A11</f>
        <v>Speed (kt)</v>
      </c>
      <c r="Q11" s="28" t="str">
        <f>C11</f>
        <v>L/D</v>
      </c>
      <c r="R11"/>
      <c r="S11" s="29" t="s">
        <v>3</v>
      </c>
      <c r="T11" s="29" t="str">
        <f>E11</f>
        <v>Cruise time (min)</v>
      </c>
      <c r="U11" s="29" t="str">
        <f>G11</f>
        <v>Climb time</v>
      </c>
    </row>
    <row r="12" spans="1:21" s="1" customFormat="1" x14ac:dyDescent="0.25">
      <c r="A12" s="27">
        <v>37.772827738637936</v>
      </c>
      <c r="B12" s="22">
        <f>B43+$H$9</f>
        <v>-1.4734854175300458</v>
      </c>
      <c r="C12" s="12">
        <f t="shared" ref="C12:C34" si="3">A12/B12*-1</f>
        <v>25.635019722119313</v>
      </c>
      <c r="D12" s="5">
        <f t="shared" ref="D12:D34" si="4">B12*$B$40</f>
        <v>-149.21839474785023</v>
      </c>
      <c r="E12" s="12">
        <f t="shared" ref="E12:E34" si="5">$C$9/(A12*$B$38)*60</f>
        <v>12.865362542425176</v>
      </c>
      <c r="F12" s="5">
        <f t="shared" ref="F12:F34" si="6">$C$9*1000*$B$37/C12</f>
        <v>1919.7410625565715</v>
      </c>
      <c r="G12" s="12">
        <f t="shared" ref="G12:G34" si="7">F12/($F$9*$B$40)</f>
        <v>6.318949407211063</v>
      </c>
      <c r="H12" s="9">
        <f t="shared" ref="H12:H16" si="8">E12+G12</f>
        <v>19.184311949636239</v>
      </c>
      <c r="I12"/>
      <c r="J12" s="30">
        <f t="shared" si="0"/>
        <v>37.772827738637936</v>
      </c>
      <c r="K12" s="5">
        <f t="shared" ref="K12:K34" si="9">F12</f>
        <v>1919.7410625565715</v>
      </c>
      <c r="L12"/>
      <c r="M12" s="30">
        <f t="shared" si="1"/>
        <v>37.772827738637936</v>
      </c>
      <c r="N12" s="12">
        <f t="shared" si="1"/>
        <v>-1.4734854175300458</v>
      </c>
      <c r="P12" s="30">
        <f t="shared" si="2"/>
        <v>37.772827738637936</v>
      </c>
      <c r="Q12" s="30">
        <f t="shared" ref="Q12:Q34" si="10">C12</f>
        <v>25.635019722119313</v>
      </c>
      <c r="R12"/>
      <c r="S12" s="29" t="s">
        <v>15</v>
      </c>
      <c r="T12" s="30">
        <f t="shared" ref="T12:T34" si="11">E12</f>
        <v>12.865362542425176</v>
      </c>
      <c r="U12" s="30">
        <f t="shared" ref="U12:U34" si="12">G12</f>
        <v>6.318949407211063</v>
      </c>
    </row>
    <row r="13" spans="1:21" s="1" customFormat="1" x14ac:dyDescent="0.25">
      <c r="A13" s="27">
        <v>40.470886862826355</v>
      </c>
      <c r="B13" s="22">
        <f t="shared" ref="B13:B34" si="13">B44+$H$9</f>
        <v>-1.3601403854123499</v>
      </c>
      <c r="C13" s="12">
        <f t="shared" si="3"/>
        <v>29.754933606031344</v>
      </c>
      <c r="D13" s="5">
        <f t="shared" si="4"/>
        <v>-137.74005669032329</v>
      </c>
      <c r="E13" s="12">
        <f t="shared" si="5"/>
        <v>12.007671706263498</v>
      </c>
      <c r="F13" s="5">
        <f t="shared" si="6"/>
        <v>1653.9307615872003</v>
      </c>
      <c r="G13" s="12">
        <f t="shared" si="7"/>
        <v>5.4440179508279938</v>
      </c>
      <c r="H13" s="9">
        <f t="shared" si="8"/>
        <v>17.451689657091492</v>
      </c>
      <c r="I13"/>
      <c r="J13" s="30">
        <f t="shared" si="0"/>
        <v>40.470886862826355</v>
      </c>
      <c r="K13" s="5">
        <f t="shared" si="9"/>
        <v>1653.9307615872003</v>
      </c>
      <c r="L13"/>
      <c r="M13" s="30">
        <f t="shared" si="1"/>
        <v>40.470886862826355</v>
      </c>
      <c r="N13" s="12">
        <f t="shared" si="1"/>
        <v>-1.3601403854123499</v>
      </c>
      <c r="P13" s="30">
        <f t="shared" si="2"/>
        <v>40.470886862826355</v>
      </c>
      <c r="Q13" s="30">
        <f t="shared" si="10"/>
        <v>29.754933606031344</v>
      </c>
      <c r="R13"/>
      <c r="S13" s="29" t="s">
        <v>16</v>
      </c>
      <c r="T13" s="30">
        <f t="shared" si="11"/>
        <v>12.007671706263498</v>
      </c>
      <c r="U13" s="30">
        <f t="shared" si="12"/>
        <v>5.4440179508279938</v>
      </c>
    </row>
    <row r="14" spans="1:21" s="1" customFormat="1" x14ac:dyDescent="0.25">
      <c r="A14" s="27">
        <v>43.16894598701478</v>
      </c>
      <c r="B14" s="22">
        <f t="shared" si="13"/>
        <v>-1.3601403854123499</v>
      </c>
      <c r="C14" s="12">
        <f t="shared" si="3"/>
        <v>31.738595846433434</v>
      </c>
      <c r="D14" s="5">
        <f t="shared" si="4"/>
        <v>-137.74005669032329</v>
      </c>
      <c r="E14" s="12">
        <f t="shared" si="5"/>
        <v>11.257192224622029</v>
      </c>
      <c r="F14" s="5">
        <f t="shared" si="6"/>
        <v>1550.5600889880002</v>
      </c>
      <c r="G14" s="12">
        <f t="shared" si="7"/>
        <v>5.1037668289012439</v>
      </c>
      <c r="H14" s="9">
        <f t="shared" si="8"/>
        <v>16.360959053523274</v>
      </c>
      <c r="I14"/>
      <c r="J14" s="30">
        <f t="shared" si="0"/>
        <v>43.16894598701478</v>
      </c>
      <c r="K14" s="5">
        <f t="shared" si="9"/>
        <v>1550.5600889880002</v>
      </c>
      <c r="L14"/>
      <c r="M14" s="30">
        <f t="shared" si="1"/>
        <v>43.16894598701478</v>
      </c>
      <c r="N14" s="12">
        <f t="shared" si="1"/>
        <v>-1.3601403854123499</v>
      </c>
      <c r="P14" s="30">
        <f t="shared" si="2"/>
        <v>43.16894598701478</v>
      </c>
      <c r="Q14" s="30">
        <f t="shared" si="10"/>
        <v>31.738595846433434</v>
      </c>
      <c r="R14"/>
      <c r="S14" s="29" t="s">
        <v>17</v>
      </c>
      <c r="T14" s="30">
        <f t="shared" si="11"/>
        <v>11.257192224622029</v>
      </c>
      <c r="U14" s="30">
        <f t="shared" si="12"/>
        <v>5.1037668289012439</v>
      </c>
    </row>
    <row r="15" spans="1:21" s="1" customFormat="1" x14ac:dyDescent="0.25">
      <c r="A15" s="27">
        <v>45.867005111203206</v>
      </c>
      <c r="B15" s="22">
        <f t="shared" si="13"/>
        <v>-1.3601403854123499</v>
      </c>
      <c r="C15" s="12">
        <f t="shared" si="3"/>
        <v>33.722258086835524</v>
      </c>
      <c r="D15" s="5">
        <f t="shared" si="4"/>
        <v>-137.74005669032329</v>
      </c>
      <c r="E15" s="12">
        <f t="shared" si="5"/>
        <v>10.595004446703086</v>
      </c>
      <c r="F15" s="5">
        <f t="shared" si="6"/>
        <v>1459.3506719887062</v>
      </c>
      <c r="G15" s="12">
        <f t="shared" si="7"/>
        <v>4.8035452507305827</v>
      </c>
      <c r="H15" s="9">
        <f t="shared" si="8"/>
        <v>15.398549697433669</v>
      </c>
      <c r="I15"/>
      <c r="J15" s="30">
        <f t="shared" si="0"/>
        <v>45.867005111203206</v>
      </c>
      <c r="K15" s="5">
        <f t="shared" si="9"/>
        <v>1459.3506719887062</v>
      </c>
      <c r="L15"/>
      <c r="M15" s="30">
        <f t="shared" si="1"/>
        <v>45.867005111203206</v>
      </c>
      <c r="N15" s="12">
        <f t="shared" si="1"/>
        <v>-1.3601403854123499</v>
      </c>
      <c r="P15" s="30">
        <f t="shared" si="2"/>
        <v>45.867005111203206</v>
      </c>
      <c r="Q15" s="30">
        <f t="shared" si="10"/>
        <v>33.722258086835524</v>
      </c>
      <c r="R15"/>
      <c r="S15" s="29" t="s">
        <v>18</v>
      </c>
      <c r="T15" s="30">
        <f t="shared" si="11"/>
        <v>10.595004446703086</v>
      </c>
      <c r="U15" s="30">
        <f t="shared" si="12"/>
        <v>4.8035452507305827</v>
      </c>
    </row>
    <row r="16" spans="1:21" s="1" customFormat="1" x14ac:dyDescent="0.25">
      <c r="A16" s="27">
        <v>48.565064235391631</v>
      </c>
      <c r="B16" s="22">
        <f t="shared" si="13"/>
        <v>-1.3979220627849152</v>
      </c>
      <c r="C16" s="12">
        <f t="shared" si="3"/>
        <v>34.740895453528495</v>
      </c>
      <c r="D16" s="5">
        <f t="shared" si="4"/>
        <v>-141.56616937616559</v>
      </c>
      <c r="E16" s="12">
        <f t="shared" si="5"/>
        <v>10.006393088552914</v>
      </c>
      <c r="F16" s="5">
        <f t="shared" si="6"/>
        <v>1416.5610689519999</v>
      </c>
      <c r="G16" s="12">
        <f t="shared" si="7"/>
        <v>4.6627005597369378</v>
      </c>
      <c r="H16" s="9">
        <f t="shared" si="8"/>
        <v>14.669093648289852</v>
      </c>
      <c r="I16"/>
      <c r="J16" s="30">
        <f t="shared" si="0"/>
        <v>48.565064235391631</v>
      </c>
      <c r="K16" s="5">
        <f t="shared" si="9"/>
        <v>1416.5610689519999</v>
      </c>
      <c r="L16"/>
      <c r="M16" s="30">
        <f t="shared" si="1"/>
        <v>48.565064235391631</v>
      </c>
      <c r="N16" s="12">
        <f t="shared" si="1"/>
        <v>-1.3979220627849152</v>
      </c>
      <c r="P16" s="30">
        <f t="shared" si="2"/>
        <v>48.565064235391631</v>
      </c>
      <c r="Q16" s="30">
        <f t="shared" si="10"/>
        <v>34.740895453528495</v>
      </c>
      <c r="R16"/>
      <c r="S16" s="29" t="s">
        <v>19</v>
      </c>
      <c r="T16" s="30">
        <f t="shared" si="11"/>
        <v>10.006393088552914</v>
      </c>
      <c r="U16" s="30">
        <f t="shared" si="12"/>
        <v>4.6627005597369378</v>
      </c>
    </row>
    <row r="17" spans="1:21" s="1" customFormat="1" x14ac:dyDescent="0.25">
      <c r="A17" s="27">
        <v>51.263123359580057</v>
      </c>
      <c r="B17" s="22">
        <f t="shared" si="13"/>
        <v>-1.4734854175300458</v>
      </c>
      <c r="C17" s="12">
        <f t="shared" si="3"/>
        <v>34.790383908590499</v>
      </c>
      <c r="D17" s="5">
        <f t="shared" si="4"/>
        <v>-149.21839474785023</v>
      </c>
      <c r="E17" s="12">
        <f t="shared" si="5"/>
        <v>9.4797408207343388</v>
      </c>
      <c r="F17" s="5">
        <f t="shared" si="6"/>
        <v>1414.5460460943159</v>
      </c>
      <c r="G17" s="12">
        <f t="shared" si="7"/>
        <v>4.6560679842607833</v>
      </c>
      <c r="H17" s="9">
        <f>E17+G17</f>
        <v>14.135808804995122</v>
      </c>
      <c r="I17"/>
      <c r="J17" s="30">
        <f t="shared" si="0"/>
        <v>51.263123359580057</v>
      </c>
      <c r="K17" s="5">
        <f t="shared" si="9"/>
        <v>1414.5460460943159</v>
      </c>
      <c r="L17"/>
      <c r="M17" s="30">
        <f t="shared" si="1"/>
        <v>51.263123359580057</v>
      </c>
      <c r="N17" s="12">
        <f t="shared" si="1"/>
        <v>-1.4734854175300458</v>
      </c>
      <c r="P17" s="30">
        <f t="shared" si="2"/>
        <v>51.263123359580057</v>
      </c>
      <c r="Q17" s="30">
        <f t="shared" si="10"/>
        <v>34.790383908590499</v>
      </c>
      <c r="R17"/>
      <c r="S17" s="29" t="s">
        <v>20</v>
      </c>
      <c r="T17" s="30">
        <f t="shared" si="11"/>
        <v>9.4797408207343388</v>
      </c>
      <c r="U17" s="30">
        <f t="shared" si="12"/>
        <v>4.6560679842607833</v>
      </c>
    </row>
    <row r="18" spans="1:21" s="1" customFormat="1" x14ac:dyDescent="0.25">
      <c r="A18" s="27">
        <v>53.961182483768475</v>
      </c>
      <c r="B18" s="22">
        <f t="shared" si="13"/>
        <v>-1.5490487722751762</v>
      </c>
      <c r="C18" s="12">
        <f t="shared" si="3"/>
        <v>34.835044221695235</v>
      </c>
      <c r="D18" s="5">
        <f t="shared" si="4"/>
        <v>-156.87062011953483</v>
      </c>
      <c r="E18" s="12">
        <f t="shared" si="5"/>
        <v>9.0057537796976241</v>
      </c>
      <c r="F18" s="5">
        <f t="shared" si="6"/>
        <v>1412.7325255224</v>
      </c>
      <c r="G18" s="12">
        <f t="shared" si="7"/>
        <v>4.6500986663322434</v>
      </c>
      <c r="H18" s="9">
        <f t="shared" ref="H18:H34" si="14">E18+G18</f>
        <v>13.655852446029868</v>
      </c>
      <c r="I18"/>
      <c r="J18" s="30">
        <f t="shared" si="0"/>
        <v>53.961182483768475</v>
      </c>
      <c r="K18" s="5">
        <f t="shared" si="9"/>
        <v>1412.7325255224</v>
      </c>
      <c r="L18"/>
      <c r="M18" s="30">
        <f t="shared" si="1"/>
        <v>53.961182483768475</v>
      </c>
      <c r="N18" s="12">
        <f t="shared" si="1"/>
        <v>-1.5490487722751762</v>
      </c>
      <c r="P18" s="30">
        <f t="shared" si="2"/>
        <v>53.961182483768475</v>
      </c>
      <c r="Q18" s="30">
        <f t="shared" si="10"/>
        <v>34.835044221695235</v>
      </c>
      <c r="R18"/>
      <c r="S18" s="29" t="s">
        <v>21</v>
      </c>
      <c r="T18" s="30">
        <f>E18</f>
        <v>9.0057537796976241</v>
      </c>
      <c r="U18" s="30">
        <f t="shared" si="12"/>
        <v>4.6500986663322434</v>
      </c>
    </row>
    <row r="19" spans="1:21" s="1" customFormat="1" x14ac:dyDescent="0.25">
      <c r="A19" s="27">
        <v>56.659241607956901</v>
      </c>
      <c r="B19" s="22">
        <f t="shared" si="13"/>
        <v>-1.6623938043928721</v>
      </c>
      <c r="C19" s="12">
        <f t="shared" si="3"/>
        <v>34.082923948726815</v>
      </c>
      <c r="D19" s="5">
        <f t="shared" si="4"/>
        <v>-168.34895817706177</v>
      </c>
      <c r="E19" s="12">
        <f t="shared" si="5"/>
        <v>8.576908361616784</v>
      </c>
      <c r="F19" s="5">
        <f t="shared" si="6"/>
        <v>1443.9078077348572</v>
      </c>
      <c r="G19" s="12">
        <f t="shared" si="7"/>
        <v>4.7527140840561843</v>
      </c>
      <c r="H19" s="9">
        <f t="shared" si="14"/>
        <v>13.329622445672968</v>
      </c>
      <c r="I19"/>
      <c r="J19" s="30">
        <f t="shared" si="0"/>
        <v>56.659241607956901</v>
      </c>
      <c r="K19" s="5">
        <f t="shared" si="9"/>
        <v>1443.9078077348572</v>
      </c>
      <c r="L19"/>
      <c r="M19" s="30">
        <f t="shared" si="1"/>
        <v>56.659241607956901</v>
      </c>
      <c r="N19" s="12">
        <f t="shared" si="1"/>
        <v>-1.6623938043928721</v>
      </c>
      <c r="P19" s="30">
        <f t="shared" si="2"/>
        <v>56.659241607956901</v>
      </c>
      <c r="Q19" s="30">
        <f t="shared" si="10"/>
        <v>34.082923948726815</v>
      </c>
      <c r="R19"/>
      <c r="S19" s="29" t="s">
        <v>22</v>
      </c>
      <c r="T19" s="30">
        <f t="shared" si="11"/>
        <v>8.576908361616784</v>
      </c>
      <c r="U19" s="30">
        <f t="shared" si="12"/>
        <v>4.7527140840561843</v>
      </c>
    </row>
    <row r="20" spans="1:21" s="1" customFormat="1" x14ac:dyDescent="0.25">
      <c r="A20" s="27">
        <v>59.357300732145326</v>
      </c>
      <c r="B20" s="22">
        <f t="shared" si="13"/>
        <v>-1.7757388365105677</v>
      </c>
      <c r="C20" s="12">
        <f t="shared" si="3"/>
        <v>33.42681902975437</v>
      </c>
      <c r="D20" s="5">
        <f t="shared" si="4"/>
        <v>-179.82729623458869</v>
      </c>
      <c r="E20" s="12">
        <f t="shared" si="5"/>
        <v>8.1870488906342036</v>
      </c>
      <c r="F20" s="5">
        <f t="shared" si="6"/>
        <v>1472.2489733825453</v>
      </c>
      <c r="G20" s="12">
        <f t="shared" si="7"/>
        <v>4.8460008274415838</v>
      </c>
      <c r="H20" s="9">
        <f t="shared" si="14"/>
        <v>13.033049718075787</v>
      </c>
      <c r="I20"/>
      <c r="J20" s="30">
        <f t="shared" si="0"/>
        <v>59.357300732145326</v>
      </c>
      <c r="K20" s="5">
        <f t="shared" si="9"/>
        <v>1472.2489733825453</v>
      </c>
      <c r="L20"/>
      <c r="M20" s="30">
        <f t="shared" si="1"/>
        <v>59.357300732145326</v>
      </c>
      <c r="N20" s="12">
        <f t="shared" si="1"/>
        <v>-1.7757388365105677</v>
      </c>
      <c r="P20" s="30">
        <f t="shared" si="2"/>
        <v>59.357300732145326</v>
      </c>
      <c r="Q20" s="30">
        <f t="shared" si="10"/>
        <v>33.42681902975437</v>
      </c>
      <c r="R20"/>
      <c r="S20" s="29" t="s">
        <v>23</v>
      </c>
      <c r="T20" s="30">
        <f t="shared" si="11"/>
        <v>8.1870488906342036</v>
      </c>
      <c r="U20" s="30">
        <f t="shared" si="12"/>
        <v>4.8460008274415838</v>
      </c>
    </row>
    <row r="21" spans="1:21" s="1" customFormat="1" x14ac:dyDescent="0.25">
      <c r="A21" s="27">
        <v>62.055359856333752</v>
      </c>
      <c r="B21" s="22">
        <f t="shared" si="13"/>
        <v>-1.9646472233733945</v>
      </c>
      <c r="C21" s="12">
        <f t="shared" si="3"/>
        <v>31.58600644332558</v>
      </c>
      <c r="D21" s="5">
        <f t="shared" si="4"/>
        <v>-198.95785966380029</v>
      </c>
      <c r="E21" s="12">
        <f t="shared" si="5"/>
        <v>7.8310902432153258</v>
      </c>
      <c r="F21" s="5">
        <f t="shared" si="6"/>
        <v>1558.0507174372176</v>
      </c>
      <c r="G21" s="12">
        <f t="shared" si="7"/>
        <v>5.1284227073017323</v>
      </c>
      <c r="H21" s="9">
        <f t="shared" si="14"/>
        <v>12.959512950517059</v>
      </c>
      <c r="I21" s="2"/>
      <c r="J21" s="30">
        <f t="shared" si="0"/>
        <v>62.055359856333752</v>
      </c>
      <c r="K21" s="5">
        <f t="shared" si="9"/>
        <v>1558.0507174372176</v>
      </c>
      <c r="L21"/>
      <c r="M21" s="30">
        <f t="shared" si="1"/>
        <v>62.055359856333752</v>
      </c>
      <c r="N21" s="12">
        <f t="shared" si="1"/>
        <v>-1.9646472233733945</v>
      </c>
      <c r="P21" s="30">
        <f t="shared" si="2"/>
        <v>62.055359856333752</v>
      </c>
      <c r="Q21" s="30">
        <f t="shared" si="10"/>
        <v>31.58600644332558</v>
      </c>
      <c r="R21"/>
      <c r="S21" s="29" t="s">
        <v>24</v>
      </c>
      <c r="T21" s="30">
        <f t="shared" si="11"/>
        <v>7.8310902432153258</v>
      </c>
      <c r="U21" s="30">
        <f t="shared" si="12"/>
        <v>5.1284227073017323</v>
      </c>
    </row>
    <row r="22" spans="1:21" s="1" customFormat="1" x14ac:dyDescent="0.25">
      <c r="A22" s="27">
        <v>64.75341898052217</v>
      </c>
      <c r="B22" s="22">
        <f t="shared" si="13"/>
        <v>-2.1157739328636556</v>
      </c>
      <c r="C22" s="12">
        <f t="shared" si="3"/>
        <v>30.605074566203669</v>
      </c>
      <c r="D22" s="5">
        <f t="shared" si="4"/>
        <v>-214.26231040716954</v>
      </c>
      <c r="E22" s="12">
        <f t="shared" si="5"/>
        <v>7.5047948164146874</v>
      </c>
      <c r="F22" s="5">
        <f t="shared" si="6"/>
        <v>1607.9882404320001</v>
      </c>
      <c r="G22" s="12">
        <f t="shared" si="7"/>
        <v>5.2927952299716594</v>
      </c>
      <c r="H22" s="9">
        <f t="shared" si="14"/>
        <v>12.797590046386347</v>
      </c>
      <c r="I22"/>
      <c r="J22" s="30">
        <f t="shared" si="0"/>
        <v>64.75341898052217</v>
      </c>
      <c r="K22" s="5">
        <f t="shared" si="9"/>
        <v>1607.9882404320001</v>
      </c>
      <c r="L22"/>
      <c r="M22" s="30">
        <f t="shared" si="1"/>
        <v>64.75341898052217</v>
      </c>
      <c r="N22" s="12">
        <f t="shared" si="1"/>
        <v>-2.1157739328636556</v>
      </c>
      <c r="P22" s="30">
        <f t="shared" si="2"/>
        <v>64.75341898052217</v>
      </c>
      <c r="Q22" s="30">
        <f t="shared" si="10"/>
        <v>30.605074566203669</v>
      </c>
      <c r="R22"/>
      <c r="S22" s="29" t="s">
        <v>25</v>
      </c>
      <c r="T22" s="30">
        <f t="shared" si="11"/>
        <v>7.5047948164146874</v>
      </c>
      <c r="U22" s="30">
        <f t="shared" si="12"/>
        <v>5.2927952299716594</v>
      </c>
    </row>
    <row r="23" spans="1:21" s="1" customFormat="1" x14ac:dyDescent="0.25">
      <c r="A23" s="27">
        <v>67.451478104710603</v>
      </c>
      <c r="B23" s="22">
        <f t="shared" si="13"/>
        <v>-2.3424639970990468</v>
      </c>
      <c r="C23" s="12">
        <f t="shared" si="3"/>
        <v>28.795097038094855</v>
      </c>
      <c r="D23" s="5">
        <f t="shared" si="4"/>
        <v>-237.21898652222339</v>
      </c>
      <c r="E23" s="12">
        <f t="shared" si="5"/>
        <v>7.2046030237580982</v>
      </c>
      <c r="F23" s="5">
        <f t="shared" si="6"/>
        <v>1709.0617869734399</v>
      </c>
      <c r="G23" s="12">
        <f t="shared" si="7"/>
        <v>5.6254852158555915</v>
      </c>
      <c r="H23" s="9">
        <f t="shared" si="14"/>
        <v>12.830088239613691</v>
      </c>
      <c r="I23"/>
      <c r="J23" s="30">
        <f t="shared" si="0"/>
        <v>67.451478104710603</v>
      </c>
      <c r="K23" s="5">
        <f t="shared" si="9"/>
        <v>1709.0617869734399</v>
      </c>
      <c r="L23"/>
      <c r="M23" s="30">
        <f t="shared" si="1"/>
        <v>67.451478104710603</v>
      </c>
      <c r="N23" s="12">
        <f t="shared" si="1"/>
        <v>-2.3424639970990468</v>
      </c>
      <c r="P23" s="30">
        <f t="shared" si="2"/>
        <v>67.451478104710603</v>
      </c>
      <c r="Q23" s="30">
        <f t="shared" si="10"/>
        <v>28.795097038094855</v>
      </c>
      <c r="R23"/>
      <c r="S23" s="29" t="s">
        <v>26</v>
      </c>
      <c r="T23" s="30">
        <f t="shared" si="11"/>
        <v>7.2046030237580982</v>
      </c>
      <c r="U23" s="30">
        <f t="shared" si="12"/>
        <v>5.6254852158555915</v>
      </c>
    </row>
    <row r="24" spans="1:21" s="1" customFormat="1" x14ac:dyDescent="0.25">
      <c r="A24" s="27">
        <v>70.149537228899021</v>
      </c>
      <c r="B24" s="22">
        <f t="shared" si="13"/>
        <v>-2.5691540613344386</v>
      </c>
      <c r="C24" s="12">
        <f t="shared" si="3"/>
        <v>27.30452730906406</v>
      </c>
      <c r="D24" s="5">
        <f t="shared" si="4"/>
        <v>-260.1756626372773</v>
      </c>
      <c r="E24" s="12">
        <f t="shared" si="5"/>
        <v>6.9275029074597105</v>
      </c>
      <c r="F24" s="5">
        <f t="shared" si="6"/>
        <v>1802.3604453193846</v>
      </c>
      <c r="G24" s="12">
        <f t="shared" si="7"/>
        <v>5.9325836643638379</v>
      </c>
      <c r="H24" s="9">
        <f t="shared" si="14"/>
        <v>12.860086571823548</v>
      </c>
      <c r="I24"/>
      <c r="J24" s="30">
        <f t="shared" si="0"/>
        <v>70.149537228899021</v>
      </c>
      <c r="K24" s="5">
        <f t="shared" si="9"/>
        <v>1802.3604453193846</v>
      </c>
      <c r="L24"/>
      <c r="M24" s="30">
        <f t="shared" si="1"/>
        <v>70.149537228899021</v>
      </c>
      <c r="N24" s="12">
        <f t="shared" si="1"/>
        <v>-2.5691540613344386</v>
      </c>
      <c r="P24" s="30">
        <f t="shared" si="2"/>
        <v>70.149537228899021</v>
      </c>
      <c r="Q24" s="30">
        <f t="shared" si="10"/>
        <v>27.30452730906406</v>
      </c>
      <c r="R24"/>
      <c r="S24" s="29" t="s">
        <v>27</v>
      </c>
      <c r="T24" s="30">
        <f t="shared" si="11"/>
        <v>6.9275029074597105</v>
      </c>
      <c r="U24" s="30">
        <f t="shared" si="12"/>
        <v>5.9325836643638379</v>
      </c>
    </row>
    <row r="25" spans="1:21" s="1" customFormat="1" x14ac:dyDescent="0.25">
      <c r="A25" s="27">
        <v>72.84759635308744</v>
      </c>
      <c r="B25" s="22">
        <f t="shared" si="13"/>
        <v>-2.7958441255698303</v>
      </c>
      <c r="C25" s="12">
        <f t="shared" si="3"/>
        <v>26.055671590146368</v>
      </c>
      <c r="D25" s="5">
        <f t="shared" si="4"/>
        <v>-283.13233875233118</v>
      </c>
      <c r="E25" s="12">
        <f t="shared" si="5"/>
        <v>6.6709287257019438</v>
      </c>
      <c r="F25" s="5">
        <f t="shared" si="6"/>
        <v>1888.748091936</v>
      </c>
      <c r="G25" s="12">
        <f t="shared" si="7"/>
        <v>6.2169340796492509</v>
      </c>
      <c r="H25" s="9">
        <f t="shared" si="14"/>
        <v>12.887862805351194</v>
      </c>
      <c r="I25"/>
      <c r="J25" s="30">
        <f t="shared" si="0"/>
        <v>72.84759635308744</v>
      </c>
      <c r="K25" s="5">
        <f t="shared" si="9"/>
        <v>1888.748091936</v>
      </c>
      <c r="L25"/>
      <c r="M25" s="30">
        <f t="shared" si="1"/>
        <v>72.84759635308744</v>
      </c>
      <c r="N25" s="12">
        <f t="shared" si="1"/>
        <v>-2.7958441255698303</v>
      </c>
      <c r="P25" s="30">
        <f t="shared" si="2"/>
        <v>72.84759635308744</v>
      </c>
      <c r="Q25" s="30">
        <f t="shared" si="10"/>
        <v>26.055671590146368</v>
      </c>
      <c r="R25"/>
      <c r="S25" s="29" t="s">
        <v>28</v>
      </c>
      <c r="T25" s="30">
        <f t="shared" si="11"/>
        <v>6.6709287257019438</v>
      </c>
      <c r="U25" s="30">
        <f t="shared" si="12"/>
        <v>6.2169340796492509</v>
      </c>
    </row>
    <row r="26" spans="1:21" s="1" customFormat="1" x14ac:dyDescent="0.25">
      <c r="A26" s="27">
        <v>75.545655477275872</v>
      </c>
      <c r="B26" s="22">
        <f t="shared" si="13"/>
        <v>-2.984752512432657</v>
      </c>
      <c r="C26" s="12">
        <f t="shared" si="3"/>
        <v>25.310525801586156</v>
      </c>
      <c r="D26" s="5">
        <f t="shared" si="4"/>
        <v>-302.26290218154276</v>
      </c>
      <c r="E26" s="12">
        <f t="shared" si="5"/>
        <v>6.432681271212588</v>
      </c>
      <c r="F26" s="5">
        <f t="shared" si="6"/>
        <v>1944.3531274611432</v>
      </c>
      <c r="G26" s="12">
        <f t="shared" si="7"/>
        <v>6.3999615790983855</v>
      </c>
      <c r="H26" s="9">
        <f t="shared" si="14"/>
        <v>12.832642850310974</v>
      </c>
      <c r="I26"/>
      <c r="J26" s="30">
        <f t="shared" si="0"/>
        <v>75.545655477275872</v>
      </c>
      <c r="K26" s="5">
        <f t="shared" si="9"/>
        <v>1944.3531274611432</v>
      </c>
      <c r="L26"/>
      <c r="M26" s="30">
        <f t="shared" si="1"/>
        <v>75.545655477275872</v>
      </c>
      <c r="N26" s="12">
        <f t="shared" si="1"/>
        <v>-2.984752512432657</v>
      </c>
      <c r="P26" s="30">
        <f t="shared" si="2"/>
        <v>75.545655477275872</v>
      </c>
      <c r="Q26" s="30">
        <f t="shared" si="10"/>
        <v>25.310525801586156</v>
      </c>
      <c r="R26"/>
      <c r="S26" s="29" t="s">
        <v>14</v>
      </c>
      <c r="T26" s="30">
        <f t="shared" si="11"/>
        <v>6.432681271212588</v>
      </c>
      <c r="U26" s="30">
        <f t="shared" si="12"/>
        <v>6.3999615790983855</v>
      </c>
    </row>
    <row r="27" spans="1:21" s="1" customFormat="1" x14ac:dyDescent="0.25">
      <c r="A27" s="27">
        <v>78.243714601464291</v>
      </c>
      <c r="B27" s="22">
        <f t="shared" si="13"/>
        <v>-3.2492242540406138</v>
      </c>
      <c r="C27" s="12">
        <f t="shared" si="3"/>
        <v>24.080736964881183</v>
      </c>
      <c r="D27" s="5">
        <f t="shared" si="4"/>
        <v>-329.04569098243894</v>
      </c>
      <c r="E27" s="12">
        <f t="shared" si="5"/>
        <v>6.210864675653534</v>
      </c>
      <c r="F27" s="5">
        <f t="shared" si="6"/>
        <v>2043.6500789726897</v>
      </c>
      <c r="G27" s="12">
        <f t="shared" si="7"/>
        <v>6.7268037898161976</v>
      </c>
      <c r="H27" s="9">
        <f t="shared" si="14"/>
        <v>12.937668465469731</v>
      </c>
      <c r="I27"/>
      <c r="J27" s="30">
        <f t="shared" si="0"/>
        <v>78.243714601464291</v>
      </c>
      <c r="K27" s="5">
        <f t="shared" si="9"/>
        <v>2043.6500789726897</v>
      </c>
      <c r="L27"/>
      <c r="M27" s="30">
        <f t="shared" si="1"/>
        <v>78.243714601464291</v>
      </c>
      <c r="N27" s="12">
        <f t="shared" si="1"/>
        <v>-3.2492242540406138</v>
      </c>
      <c r="P27" s="30">
        <f t="shared" si="2"/>
        <v>78.243714601464291</v>
      </c>
      <c r="Q27" s="30">
        <f t="shared" si="10"/>
        <v>24.080736964881183</v>
      </c>
      <c r="R27"/>
      <c r="S27" s="29" t="s">
        <v>29</v>
      </c>
      <c r="T27" s="30">
        <f t="shared" si="11"/>
        <v>6.210864675653534</v>
      </c>
      <c r="U27" s="30">
        <f t="shared" si="12"/>
        <v>6.7268037898161976</v>
      </c>
    </row>
    <row r="28" spans="1:21" s="1" customFormat="1" x14ac:dyDescent="0.25">
      <c r="A28" s="27">
        <v>80.941773725652709</v>
      </c>
      <c r="B28" s="22">
        <f t="shared" si="13"/>
        <v>-3.5892593503937009</v>
      </c>
      <c r="C28" s="12">
        <f t="shared" si="3"/>
        <v>22.55110757509744</v>
      </c>
      <c r="D28" s="5">
        <f t="shared" si="4"/>
        <v>-363.48070515501973</v>
      </c>
      <c r="E28" s="12">
        <f t="shared" si="5"/>
        <v>6.0038358531317488</v>
      </c>
      <c r="F28" s="5">
        <f t="shared" si="6"/>
        <v>2182.2697548720002</v>
      </c>
      <c r="G28" s="12">
        <f t="shared" si="7"/>
        <v>7.1830792406758244</v>
      </c>
      <c r="H28" s="9">
        <f t="shared" si="14"/>
        <v>13.186915093807574</v>
      </c>
      <c r="I28"/>
      <c r="J28" s="30">
        <f t="shared" si="0"/>
        <v>80.941773725652709</v>
      </c>
      <c r="K28" s="5">
        <f t="shared" si="9"/>
        <v>2182.2697548720002</v>
      </c>
      <c r="L28"/>
      <c r="M28" s="30">
        <f t="shared" si="1"/>
        <v>80.941773725652709</v>
      </c>
      <c r="N28" s="12">
        <f t="shared" si="1"/>
        <v>-3.5892593503937009</v>
      </c>
      <c r="P28" s="30">
        <f t="shared" si="2"/>
        <v>80.941773725652709</v>
      </c>
      <c r="Q28" s="30">
        <f t="shared" si="10"/>
        <v>22.55110757509744</v>
      </c>
      <c r="R28"/>
      <c r="S28" s="29" t="s">
        <v>30</v>
      </c>
      <c r="T28" s="30">
        <f t="shared" si="11"/>
        <v>6.0038358531317488</v>
      </c>
      <c r="U28" s="30">
        <f t="shared" si="12"/>
        <v>7.1830792406758244</v>
      </c>
    </row>
    <row r="29" spans="1:21" s="1" customFormat="1" x14ac:dyDescent="0.25">
      <c r="A29" s="27">
        <v>83.639832849841142</v>
      </c>
      <c r="B29" s="22">
        <f t="shared" si="13"/>
        <v>-3.929294446746789</v>
      </c>
      <c r="C29" s="12">
        <f t="shared" si="3"/>
        <v>21.286221733545499</v>
      </c>
      <c r="D29" s="5">
        <f t="shared" si="4"/>
        <v>-397.91571932760058</v>
      </c>
      <c r="E29" s="12">
        <f t="shared" si="5"/>
        <v>5.8101637288371757</v>
      </c>
      <c r="F29" s="5">
        <f t="shared" si="6"/>
        <v>2311.9462258745812</v>
      </c>
      <c r="G29" s="12">
        <f t="shared" si="7"/>
        <v>7.6099175656735394</v>
      </c>
      <c r="H29" s="9">
        <f t="shared" si="14"/>
        <v>13.420081294510716</v>
      </c>
      <c r="I29"/>
      <c r="J29" s="30">
        <f t="shared" si="0"/>
        <v>83.639832849841142</v>
      </c>
      <c r="K29" s="5">
        <f t="shared" si="9"/>
        <v>2311.9462258745812</v>
      </c>
      <c r="L29"/>
      <c r="M29" s="30">
        <f t="shared" si="1"/>
        <v>83.639832849841142</v>
      </c>
      <c r="N29" s="12">
        <f t="shared" si="1"/>
        <v>-3.929294446746789</v>
      </c>
      <c r="P29" s="30">
        <f t="shared" si="2"/>
        <v>83.639832849841142</v>
      </c>
      <c r="Q29" s="30">
        <f t="shared" si="10"/>
        <v>21.286221733545499</v>
      </c>
      <c r="R29"/>
      <c r="S29" s="29" t="s">
        <v>31</v>
      </c>
      <c r="T29" s="30">
        <f t="shared" si="11"/>
        <v>5.8101637288371757</v>
      </c>
      <c r="U29" s="30">
        <f t="shared" si="12"/>
        <v>7.6099175656735394</v>
      </c>
    </row>
    <row r="30" spans="1:21" s="1" customFormat="1" x14ac:dyDescent="0.25">
      <c r="A30" s="27">
        <v>86.33789197402956</v>
      </c>
      <c r="B30" s="22">
        <f t="shared" si="13"/>
        <v>-4.2693295430998761</v>
      </c>
      <c r="C30" s="12">
        <f t="shared" si="3"/>
        <v>20.222822132240772</v>
      </c>
      <c r="D30" s="5">
        <f t="shared" si="4"/>
        <v>-432.35073350018138</v>
      </c>
      <c r="E30" s="12">
        <f t="shared" si="5"/>
        <v>5.6285961123110146</v>
      </c>
      <c r="F30" s="5">
        <f t="shared" si="6"/>
        <v>2433.5179174395003</v>
      </c>
      <c r="G30" s="12">
        <f t="shared" si="7"/>
        <v>8.0100784953588953</v>
      </c>
      <c r="H30" s="9">
        <f t="shared" si="14"/>
        <v>13.638674607669909</v>
      </c>
      <c r="I30"/>
      <c r="J30" s="30">
        <f t="shared" si="0"/>
        <v>86.33789197402956</v>
      </c>
      <c r="K30" s="5">
        <f t="shared" si="9"/>
        <v>2433.5179174395003</v>
      </c>
      <c r="L30"/>
      <c r="M30" s="30">
        <f t="shared" si="1"/>
        <v>86.33789197402956</v>
      </c>
      <c r="N30" s="12">
        <f t="shared" si="1"/>
        <v>-4.2693295430998761</v>
      </c>
      <c r="P30" s="30">
        <f t="shared" si="2"/>
        <v>86.33789197402956</v>
      </c>
      <c r="Q30" s="30">
        <f t="shared" si="10"/>
        <v>20.222822132240772</v>
      </c>
      <c r="R30"/>
      <c r="S30" s="29" t="s">
        <v>32</v>
      </c>
      <c r="T30" s="30">
        <f t="shared" si="11"/>
        <v>5.6285961123110146</v>
      </c>
      <c r="U30" s="30">
        <f t="shared" si="12"/>
        <v>8.0100784953588953</v>
      </c>
    </row>
    <row r="31" spans="1:21" s="1" customFormat="1" x14ac:dyDescent="0.25">
      <c r="A31" s="27">
        <v>89.035951098217993</v>
      </c>
      <c r="B31" s="22">
        <f t="shared" si="13"/>
        <v>-4.5715829620803978</v>
      </c>
      <c r="C31" s="12">
        <f t="shared" si="3"/>
        <v>19.475956542129612</v>
      </c>
      <c r="D31" s="5">
        <f t="shared" si="4"/>
        <v>-462.95963498691981</v>
      </c>
      <c r="E31" s="12">
        <f t="shared" si="5"/>
        <v>5.4580325937561351</v>
      </c>
      <c r="F31" s="5">
        <f t="shared" si="6"/>
        <v>2526.8386635359998</v>
      </c>
      <c r="G31" s="12">
        <f t="shared" si="7"/>
        <v>8.3172496470983219</v>
      </c>
      <c r="H31" s="9">
        <f t="shared" si="14"/>
        <v>13.775282240854457</v>
      </c>
      <c r="I31"/>
      <c r="J31" s="30">
        <f t="shared" si="0"/>
        <v>89.035951098217993</v>
      </c>
      <c r="K31" s="5">
        <f t="shared" si="9"/>
        <v>2526.8386635359998</v>
      </c>
      <c r="L31"/>
      <c r="M31" s="30">
        <f t="shared" si="1"/>
        <v>89.035951098217993</v>
      </c>
      <c r="N31" s="12">
        <f t="shared" si="1"/>
        <v>-4.5715829620803978</v>
      </c>
      <c r="P31" s="30">
        <f t="shared" si="2"/>
        <v>89.035951098217993</v>
      </c>
      <c r="Q31" s="30">
        <f t="shared" si="10"/>
        <v>19.475956542129612</v>
      </c>
      <c r="R31"/>
      <c r="S31" s="29" t="s">
        <v>33</v>
      </c>
      <c r="T31" s="30">
        <f t="shared" si="11"/>
        <v>5.4580325937561351</v>
      </c>
      <c r="U31" s="30">
        <f t="shared" si="12"/>
        <v>8.3172496470983219</v>
      </c>
    </row>
    <row r="32" spans="1:21" s="1" customFormat="1" x14ac:dyDescent="0.25">
      <c r="A32" s="27">
        <v>91.734010222406411</v>
      </c>
      <c r="B32" s="22">
        <f t="shared" si="13"/>
        <v>-4.8738363810609204</v>
      </c>
      <c r="C32" s="12">
        <f t="shared" si="3"/>
        <v>18.821725443815179</v>
      </c>
      <c r="D32" s="5">
        <f t="shared" si="4"/>
        <v>-493.56853647365836</v>
      </c>
      <c r="E32" s="12">
        <f t="shared" si="5"/>
        <v>5.2975022233515432</v>
      </c>
      <c r="F32" s="5">
        <f t="shared" si="6"/>
        <v>2614.6699539797646</v>
      </c>
      <c r="G32" s="12">
        <f t="shared" si="7"/>
        <v>8.6063519075589578</v>
      </c>
      <c r="H32" s="9">
        <f t="shared" si="14"/>
        <v>13.903854130910501</v>
      </c>
      <c r="I32"/>
      <c r="J32" s="30">
        <f t="shared" si="0"/>
        <v>91.734010222406411</v>
      </c>
      <c r="K32" s="5">
        <f t="shared" si="9"/>
        <v>2614.6699539797646</v>
      </c>
      <c r="L32"/>
      <c r="M32" s="30">
        <f t="shared" si="1"/>
        <v>91.734010222406411</v>
      </c>
      <c r="N32" s="12">
        <f t="shared" si="1"/>
        <v>-4.8738363810609204</v>
      </c>
      <c r="P32" s="30">
        <f t="shared" si="2"/>
        <v>91.734010222406411</v>
      </c>
      <c r="Q32" s="30">
        <f t="shared" si="10"/>
        <v>18.821725443815179</v>
      </c>
      <c r="R32"/>
      <c r="S32" s="29" t="s">
        <v>34</v>
      </c>
      <c r="T32" s="30">
        <f t="shared" si="11"/>
        <v>5.2975022233515432</v>
      </c>
      <c r="U32" s="30">
        <f t="shared" si="12"/>
        <v>8.6063519075589578</v>
      </c>
    </row>
    <row r="33" spans="1:21" s="1" customFormat="1" x14ac:dyDescent="0.25">
      <c r="A33" s="27">
        <v>94.43206934659483</v>
      </c>
      <c r="B33" s="22">
        <f t="shared" si="13"/>
        <v>-5.176089800041443</v>
      </c>
      <c r="C33" s="12">
        <f t="shared" si="3"/>
        <v>18.243900897128707</v>
      </c>
      <c r="D33" s="5">
        <f t="shared" si="4"/>
        <v>-524.1774379603969</v>
      </c>
      <c r="E33" s="12">
        <f t="shared" si="5"/>
        <v>5.1461450169700713</v>
      </c>
      <c r="F33" s="5">
        <f t="shared" si="6"/>
        <v>2697.4823135410288</v>
      </c>
      <c r="G33" s="12">
        <f t="shared" si="7"/>
        <v>8.8789340388504172</v>
      </c>
      <c r="H33" s="9">
        <f t="shared" si="14"/>
        <v>14.025079055820488</v>
      </c>
      <c r="I33"/>
      <c r="J33" s="30">
        <f t="shared" si="0"/>
        <v>94.43206934659483</v>
      </c>
      <c r="K33" s="5">
        <f t="shared" si="9"/>
        <v>2697.4823135410288</v>
      </c>
      <c r="L33"/>
      <c r="M33" s="30">
        <f t="shared" si="1"/>
        <v>94.43206934659483</v>
      </c>
      <c r="N33" s="12">
        <f t="shared" si="1"/>
        <v>-5.176089800041443</v>
      </c>
      <c r="P33" s="30">
        <f t="shared" si="2"/>
        <v>94.43206934659483</v>
      </c>
      <c r="Q33" s="30">
        <f t="shared" si="10"/>
        <v>18.243900897128707</v>
      </c>
      <c r="R33"/>
      <c r="S33" s="29" t="s">
        <v>35</v>
      </c>
      <c r="T33" s="30">
        <f t="shared" si="11"/>
        <v>5.1461450169700713</v>
      </c>
      <c r="U33" s="30">
        <f t="shared" si="12"/>
        <v>8.8789340388504172</v>
      </c>
    </row>
    <row r="34" spans="1:21" s="1" customFormat="1" x14ac:dyDescent="0.25">
      <c r="A34" s="27">
        <v>97.130128470783262</v>
      </c>
      <c r="B34" s="22">
        <f t="shared" si="13"/>
        <v>-5.5161248963945297</v>
      </c>
      <c r="C34" s="12">
        <f t="shared" si="3"/>
        <v>17.608399065487045</v>
      </c>
      <c r="D34" s="5">
        <f t="shared" si="4"/>
        <v>-558.61245213297764</v>
      </c>
      <c r="E34" s="12">
        <f t="shared" si="5"/>
        <v>5.0031965442764568</v>
      </c>
      <c r="F34" s="5">
        <f t="shared" si="6"/>
        <v>2794.8367036079999</v>
      </c>
      <c r="G34" s="12">
        <f t="shared" si="7"/>
        <v>9.1993821854269306</v>
      </c>
      <c r="H34" s="9">
        <f t="shared" si="14"/>
        <v>14.202578729703387</v>
      </c>
      <c r="I34"/>
      <c r="J34" s="30">
        <f t="shared" si="0"/>
        <v>97.130128470783262</v>
      </c>
      <c r="K34" s="5">
        <f t="shared" si="9"/>
        <v>2794.8367036079999</v>
      </c>
      <c r="L34"/>
      <c r="M34" s="30">
        <f t="shared" si="1"/>
        <v>97.130128470783262</v>
      </c>
      <c r="N34" s="12">
        <f t="shared" si="1"/>
        <v>-5.5161248963945297</v>
      </c>
      <c r="P34" s="30">
        <f t="shared" si="2"/>
        <v>97.130128470783262</v>
      </c>
      <c r="Q34" s="30">
        <f t="shared" si="10"/>
        <v>17.608399065487045</v>
      </c>
      <c r="R34"/>
      <c r="S34" s="29" t="s">
        <v>36</v>
      </c>
      <c r="T34" s="30">
        <f t="shared" si="11"/>
        <v>5.0031965442764568</v>
      </c>
      <c r="U34" s="30">
        <f t="shared" si="12"/>
        <v>9.1993821854269306</v>
      </c>
    </row>
    <row r="35" spans="1:21" s="1" customFormat="1" x14ac:dyDescent="0.25">
      <c r="A35" s="4"/>
      <c r="B35" s="12"/>
      <c r="C35" s="8"/>
      <c r="D35" s="5"/>
      <c r="E35" s="12"/>
      <c r="F35" s="5"/>
      <c r="G35" s="12"/>
      <c r="H35" s="9"/>
      <c r="I35"/>
      <c r="J35"/>
      <c r="K35"/>
      <c r="L35"/>
      <c r="M35"/>
      <c r="N35" s="28"/>
      <c r="R35"/>
      <c r="S35"/>
    </row>
    <row r="36" spans="1:21" s="1" customFormat="1" ht="15.75" thickBot="1" x14ac:dyDescent="0.3">
      <c r="A36" s="6"/>
      <c r="B36" s="23"/>
      <c r="C36" s="11"/>
      <c r="D36" s="7"/>
      <c r="E36" s="23"/>
      <c r="F36" s="7"/>
      <c r="G36" s="23"/>
      <c r="H36" s="10"/>
      <c r="I36"/>
      <c r="J36"/>
      <c r="K36"/>
      <c r="L36"/>
      <c r="M36"/>
      <c r="N36" s="28"/>
      <c r="R36"/>
      <c r="S36"/>
    </row>
    <row r="37" spans="1:21" s="1" customFormat="1" x14ac:dyDescent="0.25">
      <c r="A37" s="1" t="s">
        <v>12</v>
      </c>
      <c r="B37" s="1">
        <v>3.28084</v>
      </c>
      <c r="D37"/>
      <c r="E37" s="2"/>
      <c r="H37"/>
      <c r="I37"/>
      <c r="J37"/>
      <c r="K37"/>
      <c r="L37"/>
      <c r="M37"/>
      <c r="R37"/>
      <c r="S37"/>
    </row>
    <row r="38" spans="1:21" s="1" customFormat="1" x14ac:dyDescent="0.25">
      <c r="A38" s="1" t="s">
        <v>7</v>
      </c>
      <c r="B38" s="1">
        <v>1.8520000000000001</v>
      </c>
      <c r="D38"/>
      <c r="E38"/>
      <c r="F38"/>
      <c r="G38"/>
      <c r="H38"/>
      <c r="N38"/>
      <c r="O38"/>
      <c r="P38"/>
      <c r="Q38"/>
      <c r="R38"/>
    </row>
    <row r="39" spans="1:21" s="1" customFormat="1" x14ac:dyDescent="0.25">
      <c r="D39"/>
      <c r="E39"/>
      <c r="F39"/>
      <c r="G39"/>
      <c r="H39"/>
      <c r="N39"/>
      <c r="O39"/>
      <c r="P39"/>
      <c r="Q39"/>
      <c r="R39"/>
    </row>
    <row r="40" spans="1:21" s="1" customFormat="1" x14ac:dyDescent="0.25">
      <c r="A40" s="1" t="s">
        <v>10</v>
      </c>
      <c r="B40" s="1">
        <v>101.26900000000001</v>
      </c>
      <c r="D40"/>
      <c r="E40"/>
      <c r="F40"/>
      <c r="G40"/>
      <c r="H40"/>
      <c r="N40"/>
      <c r="O40"/>
      <c r="P40"/>
      <c r="Q40"/>
      <c r="R40"/>
    </row>
    <row r="41" spans="1:21" s="1" customFormat="1" x14ac:dyDescent="0.25">
      <c r="D41"/>
      <c r="E41"/>
      <c r="F41"/>
      <c r="G41"/>
      <c r="H41"/>
      <c r="N41"/>
      <c r="O41"/>
      <c r="P41"/>
      <c r="Q41"/>
      <c r="R41"/>
    </row>
    <row r="42" spans="1:21" s="1" customFormat="1" x14ac:dyDescent="0.25">
      <c r="D42"/>
      <c r="E42"/>
      <c r="F42"/>
      <c r="G42"/>
      <c r="H42"/>
      <c r="N42"/>
      <c r="O42"/>
      <c r="P42"/>
      <c r="Q42"/>
      <c r="R42"/>
    </row>
    <row r="43" spans="1:21" s="1" customFormat="1" x14ac:dyDescent="0.25">
      <c r="B43" s="22">
        <v>-1.4734854175300458</v>
      </c>
      <c r="D43"/>
      <c r="E43"/>
      <c r="F43"/>
      <c r="G43"/>
      <c r="H43"/>
      <c r="N43"/>
      <c r="O43"/>
      <c r="P43"/>
      <c r="Q43"/>
      <c r="R43"/>
    </row>
    <row r="44" spans="1:21" s="1" customFormat="1" x14ac:dyDescent="0.25">
      <c r="B44" s="22">
        <v>-1.3601403854123499</v>
      </c>
      <c r="C44" s="2"/>
      <c r="D44"/>
      <c r="E44"/>
      <c r="F44"/>
      <c r="G44"/>
      <c r="H44"/>
      <c r="N44"/>
      <c r="O44"/>
      <c r="P44"/>
      <c r="Q44"/>
      <c r="R44"/>
    </row>
    <row r="45" spans="1:21" s="1" customFormat="1" x14ac:dyDescent="0.25">
      <c r="B45" s="22">
        <v>-1.3601403854123499</v>
      </c>
      <c r="C45" s="2"/>
      <c r="D45"/>
      <c r="E45"/>
      <c r="F45"/>
      <c r="G45"/>
      <c r="H45"/>
      <c r="N45"/>
      <c r="O45"/>
      <c r="P45"/>
      <c r="Q45"/>
      <c r="R45"/>
    </row>
    <row r="46" spans="1:21" s="1" customFormat="1" x14ac:dyDescent="0.25">
      <c r="B46" s="22">
        <v>-1.3601403854123499</v>
      </c>
      <c r="C46" s="15"/>
      <c r="D46"/>
      <c r="E46"/>
      <c r="F46"/>
      <c r="G46"/>
      <c r="H46"/>
      <c r="N46"/>
      <c r="O46"/>
      <c r="P46"/>
      <c r="Q46"/>
      <c r="R46"/>
    </row>
    <row r="47" spans="1:21" s="1" customFormat="1" x14ac:dyDescent="0.25">
      <c r="B47" s="22">
        <v>-1.3979220627849152</v>
      </c>
      <c r="C47" s="2"/>
      <c r="D47"/>
      <c r="E47"/>
      <c r="F47"/>
      <c r="G47"/>
      <c r="H47"/>
      <c r="N47"/>
      <c r="O47"/>
      <c r="P47"/>
      <c r="Q47"/>
      <c r="R47"/>
    </row>
    <row r="48" spans="1:21" s="1" customFormat="1" x14ac:dyDescent="0.25">
      <c r="B48" s="22">
        <v>-1.4734854175300458</v>
      </c>
      <c r="C48" s="3"/>
      <c r="D48"/>
      <c r="E48"/>
      <c r="F48"/>
      <c r="G48"/>
      <c r="H48"/>
      <c r="N48"/>
      <c r="O48"/>
      <c r="P48"/>
      <c r="Q48"/>
      <c r="R48"/>
    </row>
    <row r="49" spans="2:19" s="1" customFormat="1" x14ac:dyDescent="0.25">
      <c r="B49" s="22">
        <v>-1.5490487722751762</v>
      </c>
      <c r="C49" s="3"/>
      <c r="D49"/>
      <c r="E49"/>
      <c r="F49"/>
      <c r="G49"/>
      <c r="H49"/>
      <c r="N49"/>
      <c r="O49"/>
      <c r="P49"/>
      <c r="Q49"/>
      <c r="R49"/>
    </row>
    <row r="50" spans="2:19" s="1" customFormat="1" x14ac:dyDescent="0.25">
      <c r="B50" s="22">
        <v>-1.6623938043928721</v>
      </c>
      <c r="C50" s="3"/>
      <c r="D50"/>
      <c r="E50"/>
      <c r="F50"/>
      <c r="G50"/>
      <c r="H50"/>
      <c r="N50"/>
      <c r="O50"/>
      <c r="P50"/>
      <c r="Q50"/>
      <c r="R50"/>
    </row>
    <row r="51" spans="2:19" s="1" customFormat="1" x14ac:dyDescent="0.25">
      <c r="B51" s="22">
        <v>-1.7757388365105677</v>
      </c>
      <c r="C51" s="3"/>
      <c r="D51"/>
      <c r="E51"/>
      <c r="F51"/>
      <c r="G51"/>
      <c r="H51"/>
      <c r="N51"/>
      <c r="O51"/>
      <c r="P51"/>
      <c r="Q51"/>
      <c r="R51"/>
    </row>
    <row r="52" spans="2:19" x14ac:dyDescent="0.25">
      <c r="B52" s="22">
        <v>-1.9646472233733945</v>
      </c>
      <c r="C52" s="3"/>
      <c r="E52"/>
      <c r="F52"/>
      <c r="G52"/>
      <c r="K52" s="1"/>
      <c r="L52" s="1"/>
      <c r="M52" s="1"/>
      <c r="O52"/>
      <c r="P52"/>
      <c r="Q52"/>
    </row>
    <row r="53" spans="2:19" x14ac:dyDescent="0.25">
      <c r="B53" s="22">
        <v>-2.1157739328636556</v>
      </c>
      <c r="C53" s="3"/>
      <c r="E53"/>
      <c r="F53"/>
      <c r="G53"/>
      <c r="K53" s="1"/>
      <c r="L53" s="1"/>
      <c r="M53" s="1"/>
      <c r="O53"/>
      <c r="P53"/>
      <c r="Q53"/>
    </row>
    <row r="54" spans="2:19" x14ac:dyDescent="0.25">
      <c r="B54" s="22">
        <v>-2.3424639970990468</v>
      </c>
      <c r="C54" s="3"/>
      <c r="E54"/>
      <c r="F54"/>
      <c r="G54"/>
      <c r="K54" s="1"/>
      <c r="L54" s="1"/>
      <c r="M54" s="1"/>
      <c r="O54"/>
      <c r="P54"/>
      <c r="Q54"/>
    </row>
    <row r="55" spans="2:19" s="1" customFormat="1" x14ac:dyDescent="0.25">
      <c r="B55" s="22">
        <v>-2.5691540613344386</v>
      </c>
      <c r="D55"/>
      <c r="E55"/>
      <c r="N55"/>
      <c r="O55"/>
      <c r="P55"/>
      <c r="Q55"/>
      <c r="R55"/>
    </row>
    <row r="56" spans="2:19" s="1" customFormat="1" x14ac:dyDescent="0.25">
      <c r="B56" s="22">
        <v>-2.7958441255698303</v>
      </c>
      <c r="D56"/>
      <c r="E56"/>
      <c r="N56"/>
      <c r="O56"/>
      <c r="P56"/>
      <c r="Q56"/>
      <c r="R56"/>
    </row>
    <row r="57" spans="2:19" s="1" customFormat="1" x14ac:dyDescent="0.25">
      <c r="B57" s="22">
        <v>-2.984752512432657</v>
      </c>
      <c r="D57"/>
      <c r="E57"/>
      <c r="N57"/>
      <c r="O57"/>
      <c r="P57"/>
      <c r="Q57"/>
      <c r="R57"/>
    </row>
    <row r="58" spans="2:19" s="1" customFormat="1" x14ac:dyDescent="0.25">
      <c r="B58" s="22">
        <v>-3.2492242540406138</v>
      </c>
      <c r="D58"/>
      <c r="E58"/>
      <c r="N58"/>
      <c r="O58"/>
      <c r="P58"/>
      <c r="Q58"/>
      <c r="R58"/>
    </row>
    <row r="59" spans="2:19" s="1" customFormat="1" x14ac:dyDescent="0.25">
      <c r="B59" s="22">
        <v>-3.5892593503937009</v>
      </c>
      <c r="D59"/>
      <c r="E59" s="2"/>
      <c r="H59"/>
      <c r="I59"/>
      <c r="J59"/>
      <c r="R59"/>
      <c r="S59"/>
    </row>
    <row r="60" spans="2:19" x14ac:dyDescent="0.25">
      <c r="B60" s="22">
        <v>-3.929294446746789</v>
      </c>
    </row>
    <row r="61" spans="2:19" x14ac:dyDescent="0.25">
      <c r="B61" s="22">
        <v>-4.2693295430998761</v>
      </c>
    </row>
    <row r="62" spans="2:19" x14ac:dyDescent="0.25">
      <c r="B62" s="22">
        <v>-4.5715829620803978</v>
      </c>
    </row>
    <row r="63" spans="2:19" x14ac:dyDescent="0.25">
      <c r="B63" s="22">
        <v>-4.8738363810609204</v>
      </c>
    </row>
    <row r="64" spans="2:19" x14ac:dyDescent="0.25">
      <c r="B64" s="22">
        <v>-5.176089800041443</v>
      </c>
    </row>
    <row r="65" spans="2:14" x14ac:dyDescent="0.25">
      <c r="B65" s="22">
        <v>-5.5161248963945297</v>
      </c>
      <c r="N65" s="1"/>
    </row>
    <row r="66" spans="2:14" x14ac:dyDescent="0.25">
      <c r="B66" s="12"/>
    </row>
    <row r="67" spans="2:14" x14ac:dyDescent="0.25">
      <c r="B67" s="1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18E8-FFCD-4AB3-9907-1E22AFBDD340}">
  <dimension ref="A8:U67"/>
  <sheetViews>
    <sheetView workbookViewId="0">
      <selection activeCell="L38" sqref="L38"/>
    </sheetView>
  </sheetViews>
  <sheetFormatPr defaultRowHeight="15" x14ac:dyDescent="0.25"/>
  <cols>
    <col min="1" max="1" width="12.7109375" style="1" customWidth="1"/>
    <col min="2" max="3" width="13" style="1" customWidth="1"/>
    <col min="4" max="4" width="13" customWidth="1"/>
    <col min="5" max="5" width="13" style="2" customWidth="1"/>
    <col min="6" max="6" width="13" style="1" customWidth="1"/>
    <col min="7" max="7" width="16" style="1" customWidth="1"/>
    <col min="8" max="10" width="13" customWidth="1"/>
    <col min="13" max="14" width="11.7109375" customWidth="1"/>
    <col min="15" max="15" width="4.140625" style="1" customWidth="1"/>
    <col min="16" max="17" width="12.28515625" style="1" customWidth="1"/>
    <col min="18" max="18" width="2.85546875" customWidth="1"/>
  </cols>
  <sheetData>
    <row r="8" spans="1:21" s="1" customFormat="1" ht="15.75" thickBot="1" x14ac:dyDescent="0.3">
      <c r="D8"/>
      <c r="E8" s="2"/>
      <c r="G8"/>
      <c r="H8"/>
      <c r="I8"/>
      <c r="J8"/>
      <c r="K8"/>
      <c r="L8"/>
      <c r="M8"/>
      <c r="N8"/>
      <c r="R8"/>
      <c r="S8"/>
    </row>
    <row r="9" spans="1:21" s="1" customFormat="1" ht="30.75" thickBot="1" x14ac:dyDescent="0.3">
      <c r="A9" s="16"/>
      <c r="B9" s="31" t="s">
        <v>2</v>
      </c>
      <c r="C9" s="33">
        <v>15</v>
      </c>
      <c r="D9" s="20"/>
      <c r="E9" s="31" t="s">
        <v>6</v>
      </c>
      <c r="F9" s="33">
        <v>3</v>
      </c>
      <c r="G9" s="32" t="s">
        <v>37</v>
      </c>
      <c r="H9" s="33">
        <v>0</v>
      </c>
      <c r="I9"/>
      <c r="J9"/>
      <c r="K9"/>
      <c r="L9"/>
      <c r="M9"/>
      <c r="N9"/>
      <c r="R9"/>
      <c r="S9"/>
    </row>
    <row r="10" spans="1:21" s="1" customFormat="1" ht="5.25" customHeight="1" x14ac:dyDescent="0.25">
      <c r="A10" s="4"/>
      <c r="B10" s="8"/>
      <c r="C10" s="8"/>
      <c r="D10" s="13"/>
      <c r="E10" s="12"/>
      <c r="F10" s="8" t="s">
        <v>0</v>
      </c>
      <c r="G10" s="8" t="s">
        <v>0</v>
      </c>
      <c r="H10" s="14"/>
      <c r="I10"/>
      <c r="J10"/>
      <c r="K10"/>
      <c r="L10"/>
      <c r="M10"/>
      <c r="N10"/>
      <c r="R10"/>
      <c r="S10"/>
    </row>
    <row r="11" spans="1:21" s="1" customFormat="1" ht="30.75" thickBot="1" x14ac:dyDescent="0.3">
      <c r="A11" s="18" t="s">
        <v>3</v>
      </c>
      <c r="B11" s="24" t="s">
        <v>9</v>
      </c>
      <c r="C11" s="24" t="s">
        <v>1</v>
      </c>
      <c r="D11" s="25" t="s">
        <v>11</v>
      </c>
      <c r="E11" s="24" t="s">
        <v>13</v>
      </c>
      <c r="F11" s="24" t="s">
        <v>8</v>
      </c>
      <c r="G11" s="25" t="s">
        <v>4</v>
      </c>
      <c r="H11" s="26" t="s">
        <v>5</v>
      </c>
      <c r="I11"/>
      <c r="J11" t="str">
        <f t="shared" ref="J11:J34" si="0">A11</f>
        <v>Speed (kt)</v>
      </c>
      <c r="K11" s="29" t="str">
        <f>F11</f>
        <v>Height lost</v>
      </c>
      <c r="L11"/>
      <c r="M11" t="str">
        <f t="shared" ref="M11:N34" si="1">A11</f>
        <v>Speed (kt)</v>
      </c>
      <c r="N11" s="28" t="str">
        <f t="shared" si="1"/>
        <v>Sink Rate (kt)</v>
      </c>
      <c r="P11" s="1" t="str">
        <f t="shared" ref="P11:P34" si="2">A11</f>
        <v>Speed (kt)</v>
      </c>
      <c r="Q11" s="28" t="str">
        <f>C11</f>
        <v>L/D</v>
      </c>
      <c r="R11"/>
      <c r="S11" s="29" t="s">
        <v>3</v>
      </c>
      <c r="T11" s="29" t="str">
        <f>E11</f>
        <v>Cruise time (min)</v>
      </c>
      <c r="U11" s="29" t="str">
        <f>G11</f>
        <v>Climb time</v>
      </c>
    </row>
    <row r="12" spans="1:21" s="1" customFormat="1" x14ac:dyDescent="0.25">
      <c r="A12" s="27">
        <v>40.470886862826355</v>
      </c>
      <c r="B12" s="22">
        <v>-1.3209697472026525</v>
      </c>
      <c r="C12" s="12">
        <f t="shared" ref="C12:C34" si="3">A12/B12*-1</f>
        <v>30.637254901960777</v>
      </c>
      <c r="D12" s="5">
        <f t="shared" ref="D12:D34" si="4">B12*$B$40</f>
        <v>-133.77328532946541</v>
      </c>
      <c r="E12" s="12">
        <f t="shared" ref="E12:E34" si="5">$C$9/(A12*$B$38)*60</f>
        <v>12.007671706263498</v>
      </c>
      <c r="F12" s="5">
        <f t="shared" ref="F12:F34" si="6">$C$9*1000*$B$37/C12</f>
        <v>1606.2992640000004</v>
      </c>
      <c r="G12" s="12">
        <f t="shared" ref="G12:G34" si="7">F12/($F$9*$B$40)</f>
        <v>5.2872358569749887</v>
      </c>
      <c r="H12" s="9">
        <f t="shared" ref="H12:H16" si="8">E12+G12</f>
        <v>17.294907563238485</v>
      </c>
      <c r="I12"/>
      <c r="J12" s="30">
        <f t="shared" si="0"/>
        <v>40.470886862826355</v>
      </c>
      <c r="K12" s="5">
        <f t="shared" ref="K12:K34" si="9">F12</f>
        <v>1606.2992640000004</v>
      </c>
      <c r="L12"/>
      <c r="M12" s="30">
        <f t="shared" si="1"/>
        <v>40.470886862826355</v>
      </c>
      <c r="N12" s="12">
        <f t="shared" si="1"/>
        <v>-1.3209697472026525</v>
      </c>
      <c r="P12" s="30">
        <f t="shared" si="2"/>
        <v>40.470886862826355</v>
      </c>
      <c r="Q12" s="30">
        <f t="shared" ref="Q12:Q34" si="10">C12</f>
        <v>30.637254901960777</v>
      </c>
      <c r="R12"/>
      <c r="S12" s="29" t="s">
        <v>15</v>
      </c>
      <c r="T12" s="30">
        <f t="shared" ref="T12:T34" si="11">E12</f>
        <v>12.007671706263498</v>
      </c>
      <c r="U12" s="30">
        <f t="shared" ref="U12:U34" si="12">G12</f>
        <v>5.2872358569749887</v>
      </c>
    </row>
    <row r="13" spans="1:21" s="1" customFormat="1" x14ac:dyDescent="0.25">
      <c r="A13" s="27">
        <v>43.16894598701478</v>
      </c>
      <c r="B13" s="22">
        <v>-1.2626916701201825</v>
      </c>
      <c r="C13" s="12">
        <f t="shared" si="3"/>
        <v>34.188034188034187</v>
      </c>
      <c r="D13" s="5">
        <f t="shared" si="4"/>
        <v>-127.87152274140077</v>
      </c>
      <c r="E13" s="12">
        <f t="shared" si="5"/>
        <v>11.257192224622029</v>
      </c>
      <c r="F13" s="5">
        <f t="shared" si="6"/>
        <v>1439.4685500000001</v>
      </c>
      <c r="G13" s="12">
        <f t="shared" si="7"/>
        <v>4.7381019858001956</v>
      </c>
      <c r="H13" s="9">
        <f t="shared" si="8"/>
        <v>15.995294210422225</v>
      </c>
      <c r="I13"/>
      <c r="J13" s="30">
        <f t="shared" si="0"/>
        <v>43.16894598701478</v>
      </c>
      <c r="K13" s="5">
        <f t="shared" si="9"/>
        <v>1439.4685500000001</v>
      </c>
      <c r="L13"/>
      <c r="M13" s="30">
        <f t="shared" si="1"/>
        <v>43.16894598701478</v>
      </c>
      <c r="N13" s="12">
        <f t="shared" si="1"/>
        <v>-1.2626916701201825</v>
      </c>
      <c r="P13" s="30">
        <f t="shared" si="2"/>
        <v>43.16894598701478</v>
      </c>
      <c r="Q13" s="30">
        <f t="shared" si="10"/>
        <v>34.188034188034187</v>
      </c>
      <c r="R13"/>
      <c r="S13" s="29" t="s">
        <v>16</v>
      </c>
      <c r="T13" s="30">
        <f t="shared" si="11"/>
        <v>11.257192224622029</v>
      </c>
      <c r="U13" s="30">
        <f t="shared" si="12"/>
        <v>4.7381019858001956</v>
      </c>
    </row>
    <row r="14" spans="1:21" s="1" customFormat="1" x14ac:dyDescent="0.25">
      <c r="A14" s="27">
        <v>45.867005111203206</v>
      </c>
      <c r="B14" s="22">
        <v>-1.2432656444260257</v>
      </c>
      <c r="C14" s="12">
        <f t="shared" si="3"/>
        <v>36.892361111111114</v>
      </c>
      <c r="D14" s="5">
        <f t="shared" si="4"/>
        <v>-125.90426854537921</v>
      </c>
      <c r="E14" s="12">
        <f t="shared" si="5"/>
        <v>10.595004446703086</v>
      </c>
      <c r="F14" s="5">
        <f t="shared" si="6"/>
        <v>1333.9509458823527</v>
      </c>
      <c r="G14" s="12">
        <f t="shared" si="7"/>
        <v>4.3907841026781895</v>
      </c>
      <c r="H14" s="9">
        <f t="shared" si="8"/>
        <v>14.985788549381276</v>
      </c>
      <c r="I14"/>
      <c r="J14" s="30">
        <f t="shared" si="0"/>
        <v>45.867005111203206</v>
      </c>
      <c r="K14" s="5">
        <f t="shared" si="9"/>
        <v>1333.9509458823527</v>
      </c>
      <c r="L14"/>
      <c r="M14" s="30">
        <f t="shared" si="1"/>
        <v>45.867005111203206</v>
      </c>
      <c r="N14" s="12">
        <f t="shared" si="1"/>
        <v>-1.2432656444260257</v>
      </c>
      <c r="P14" s="30">
        <f t="shared" si="2"/>
        <v>45.867005111203206</v>
      </c>
      <c r="Q14" s="30">
        <f t="shared" si="10"/>
        <v>36.892361111111114</v>
      </c>
      <c r="R14"/>
      <c r="S14" s="29" t="s">
        <v>17</v>
      </c>
      <c r="T14" s="30">
        <f t="shared" si="11"/>
        <v>10.595004446703086</v>
      </c>
      <c r="U14" s="30">
        <f t="shared" si="12"/>
        <v>4.3907841026781895</v>
      </c>
    </row>
    <row r="15" spans="1:21" s="1" customFormat="1" x14ac:dyDescent="0.25">
      <c r="A15" s="27">
        <v>48.565064235391631</v>
      </c>
      <c r="B15" s="22">
        <v>-1.2432656444260257</v>
      </c>
      <c r="C15" s="12">
        <f t="shared" si="3"/>
        <v>39.0625</v>
      </c>
      <c r="D15" s="5">
        <f t="shared" si="4"/>
        <v>-125.90426854537921</v>
      </c>
      <c r="E15" s="12">
        <f t="shared" si="5"/>
        <v>10.006393088552914</v>
      </c>
      <c r="F15" s="5">
        <f t="shared" si="6"/>
        <v>1259.84256</v>
      </c>
      <c r="G15" s="12">
        <f t="shared" si="7"/>
        <v>4.1468516525294019</v>
      </c>
      <c r="H15" s="9">
        <f t="shared" si="8"/>
        <v>14.153244741082315</v>
      </c>
      <c r="I15"/>
      <c r="J15" s="30">
        <f t="shared" si="0"/>
        <v>48.565064235391631</v>
      </c>
      <c r="K15" s="5">
        <f t="shared" si="9"/>
        <v>1259.84256</v>
      </c>
      <c r="L15"/>
      <c r="M15" s="30">
        <f t="shared" si="1"/>
        <v>48.565064235391631</v>
      </c>
      <c r="N15" s="12">
        <f t="shared" si="1"/>
        <v>-1.2432656444260257</v>
      </c>
      <c r="P15" s="30">
        <f t="shared" si="2"/>
        <v>48.565064235391631</v>
      </c>
      <c r="Q15" s="30">
        <f t="shared" si="10"/>
        <v>39.0625</v>
      </c>
      <c r="R15"/>
      <c r="S15" s="29" t="s">
        <v>18</v>
      </c>
      <c r="T15" s="30">
        <f t="shared" si="11"/>
        <v>10.006393088552914</v>
      </c>
      <c r="U15" s="30">
        <f t="shared" si="12"/>
        <v>4.1468516525294019</v>
      </c>
    </row>
    <row r="16" spans="1:21" s="1" customFormat="1" x14ac:dyDescent="0.25">
      <c r="A16" s="27">
        <v>51.263123359580057</v>
      </c>
      <c r="B16" s="22">
        <v>-1.2821176958143392</v>
      </c>
      <c r="C16" s="12">
        <f t="shared" si="3"/>
        <v>39.983164983164983</v>
      </c>
      <c r="D16" s="5">
        <f t="shared" si="4"/>
        <v>-129.83877693742232</v>
      </c>
      <c r="E16" s="12">
        <f t="shared" si="5"/>
        <v>9.4797408207343388</v>
      </c>
      <c r="F16" s="5">
        <f t="shared" si="6"/>
        <v>1230.833027368421</v>
      </c>
      <c r="G16" s="12">
        <f t="shared" si="7"/>
        <v>4.0513649368461584</v>
      </c>
      <c r="H16" s="9">
        <f t="shared" si="8"/>
        <v>13.531105757580498</v>
      </c>
      <c r="I16"/>
      <c r="J16" s="30">
        <f t="shared" si="0"/>
        <v>51.263123359580057</v>
      </c>
      <c r="K16" s="5">
        <f t="shared" si="9"/>
        <v>1230.833027368421</v>
      </c>
      <c r="L16"/>
      <c r="M16" s="30">
        <f t="shared" si="1"/>
        <v>51.263123359580057</v>
      </c>
      <c r="N16" s="12">
        <f t="shared" si="1"/>
        <v>-1.2821176958143392</v>
      </c>
      <c r="P16" s="30">
        <f t="shared" si="2"/>
        <v>51.263123359580057</v>
      </c>
      <c r="Q16" s="30">
        <f t="shared" si="10"/>
        <v>39.983164983164983</v>
      </c>
      <c r="R16"/>
      <c r="S16" s="29" t="s">
        <v>19</v>
      </c>
      <c r="T16" s="30">
        <f t="shared" si="11"/>
        <v>9.4797408207343388</v>
      </c>
      <c r="U16" s="30">
        <f t="shared" si="12"/>
        <v>4.0513649368461584</v>
      </c>
    </row>
    <row r="17" spans="1:21" s="1" customFormat="1" x14ac:dyDescent="0.25">
      <c r="A17" s="27">
        <v>53.961182483768475</v>
      </c>
      <c r="B17" s="22">
        <v>-1.340395772896809</v>
      </c>
      <c r="C17" s="12">
        <f t="shared" si="3"/>
        <v>40.257648953301121</v>
      </c>
      <c r="D17" s="5">
        <f t="shared" si="4"/>
        <v>-135.74053952548695</v>
      </c>
      <c r="E17" s="12">
        <f t="shared" si="5"/>
        <v>9.0057537796976241</v>
      </c>
      <c r="F17" s="5">
        <f t="shared" si="6"/>
        <v>1222.4409840000001</v>
      </c>
      <c r="G17" s="12">
        <f t="shared" si="7"/>
        <v>4.0237419940949355</v>
      </c>
      <c r="H17" s="9">
        <f>E17+G17</f>
        <v>13.02949577379256</v>
      </c>
      <c r="I17"/>
      <c r="J17" s="30">
        <f t="shared" si="0"/>
        <v>53.961182483768475</v>
      </c>
      <c r="K17" s="5">
        <f t="shared" si="9"/>
        <v>1222.4409840000001</v>
      </c>
      <c r="L17"/>
      <c r="M17" s="30">
        <f t="shared" si="1"/>
        <v>53.961182483768475</v>
      </c>
      <c r="N17" s="12">
        <f t="shared" si="1"/>
        <v>-1.340395772896809</v>
      </c>
      <c r="P17" s="30">
        <f t="shared" si="2"/>
        <v>53.961182483768475</v>
      </c>
      <c r="Q17" s="30">
        <f t="shared" si="10"/>
        <v>40.257648953301121</v>
      </c>
      <c r="R17"/>
      <c r="S17" s="29" t="s">
        <v>20</v>
      </c>
      <c r="T17" s="30">
        <f t="shared" si="11"/>
        <v>9.0057537796976241</v>
      </c>
      <c r="U17" s="30">
        <f t="shared" si="12"/>
        <v>4.0237419940949355</v>
      </c>
    </row>
    <row r="18" spans="1:21" s="1" customFormat="1" x14ac:dyDescent="0.25">
      <c r="A18" s="27">
        <v>56.659241607956901</v>
      </c>
      <c r="B18" s="22">
        <v>-1.398673849979279</v>
      </c>
      <c r="C18" s="12">
        <f t="shared" si="3"/>
        <v>40.50925925925926</v>
      </c>
      <c r="D18" s="5">
        <f t="shared" si="4"/>
        <v>-141.64230211355161</v>
      </c>
      <c r="E18" s="12">
        <f t="shared" si="5"/>
        <v>8.576908361616784</v>
      </c>
      <c r="F18" s="5">
        <f t="shared" si="6"/>
        <v>1214.8481828571428</v>
      </c>
      <c r="G18" s="12">
        <f t="shared" si="7"/>
        <v>3.9987498077962083</v>
      </c>
      <c r="H18" s="9">
        <f t="shared" ref="H18:H34" si="13">E18+G18</f>
        <v>12.575658169412993</v>
      </c>
      <c r="I18"/>
      <c r="J18" s="30">
        <f t="shared" si="0"/>
        <v>56.659241607956901</v>
      </c>
      <c r="K18" s="5">
        <f t="shared" si="9"/>
        <v>1214.8481828571428</v>
      </c>
      <c r="L18"/>
      <c r="M18" s="30">
        <f t="shared" si="1"/>
        <v>56.659241607956901</v>
      </c>
      <c r="N18" s="12">
        <f t="shared" si="1"/>
        <v>-1.398673849979279</v>
      </c>
      <c r="P18" s="30">
        <f t="shared" si="2"/>
        <v>56.659241607956901</v>
      </c>
      <c r="Q18" s="30">
        <f t="shared" si="10"/>
        <v>40.50925925925926</v>
      </c>
      <c r="R18"/>
      <c r="S18" s="29" t="s">
        <v>21</v>
      </c>
      <c r="T18" s="30">
        <f>E18</f>
        <v>8.576908361616784</v>
      </c>
      <c r="U18" s="30">
        <f t="shared" si="12"/>
        <v>3.9987498077962083</v>
      </c>
    </row>
    <row r="19" spans="1:21" s="1" customFormat="1" x14ac:dyDescent="0.25">
      <c r="A19" s="27">
        <v>59.357300732145326</v>
      </c>
      <c r="B19" s="22">
        <v>-1.4958039784500623</v>
      </c>
      <c r="C19" s="12">
        <f t="shared" si="3"/>
        <v>39.682539682539684</v>
      </c>
      <c r="D19" s="5">
        <f t="shared" si="4"/>
        <v>-151.47857309365938</v>
      </c>
      <c r="E19" s="12">
        <f t="shared" si="5"/>
        <v>8.1870488906342036</v>
      </c>
      <c r="F19" s="5">
        <f t="shared" si="6"/>
        <v>1240.15752</v>
      </c>
      <c r="G19" s="12">
        <f t="shared" si="7"/>
        <v>4.0820570954586293</v>
      </c>
      <c r="H19" s="9">
        <f t="shared" si="13"/>
        <v>12.269105986092832</v>
      </c>
      <c r="I19"/>
      <c r="J19" s="30">
        <f t="shared" si="0"/>
        <v>59.357300732145326</v>
      </c>
      <c r="K19" s="5">
        <f t="shared" si="9"/>
        <v>1240.15752</v>
      </c>
      <c r="L19"/>
      <c r="M19" s="30">
        <f t="shared" si="1"/>
        <v>59.357300732145326</v>
      </c>
      <c r="N19" s="12">
        <f t="shared" si="1"/>
        <v>-1.4958039784500623</v>
      </c>
      <c r="P19" s="30">
        <f t="shared" si="2"/>
        <v>59.357300732145326</v>
      </c>
      <c r="Q19" s="30">
        <f t="shared" si="10"/>
        <v>39.682539682539684</v>
      </c>
      <c r="R19"/>
      <c r="S19" s="29" t="s">
        <v>22</v>
      </c>
      <c r="T19" s="30">
        <f t="shared" si="11"/>
        <v>8.1870488906342036</v>
      </c>
      <c r="U19" s="30">
        <f t="shared" si="12"/>
        <v>4.0820570954586293</v>
      </c>
    </row>
    <row r="20" spans="1:21" s="1" customFormat="1" x14ac:dyDescent="0.25">
      <c r="A20" s="27">
        <v>62.055359856333752</v>
      </c>
      <c r="B20" s="22">
        <v>-1.5929341069208454</v>
      </c>
      <c r="C20" s="12">
        <f t="shared" si="3"/>
        <v>38.956639566395665</v>
      </c>
      <c r="D20" s="5">
        <f t="shared" si="4"/>
        <v>-161.31484407376709</v>
      </c>
      <c r="E20" s="12">
        <f t="shared" si="5"/>
        <v>7.8310902432153258</v>
      </c>
      <c r="F20" s="5">
        <f t="shared" si="6"/>
        <v>1263.2660452173911</v>
      </c>
      <c r="G20" s="12">
        <f t="shared" si="7"/>
        <v>4.1581202711504046</v>
      </c>
      <c r="H20" s="9">
        <f t="shared" si="13"/>
        <v>11.98921051436573</v>
      </c>
      <c r="I20"/>
      <c r="J20" s="30">
        <f t="shared" si="0"/>
        <v>62.055359856333752</v>
      </c>
      <c r="K20" s="5">
        <f t="shared" si="9"/>
        <v>1263.2660452173911</v>
      </c>
      <c r="L20"/>
      <c r="M20" s="30">
        <f t="shared" si="1"/>
        <v>62.055359856333752</v>
      </c>
      <c r="N20" s="12">
        <f t="shared" si="1"/>
        <v>-1.5929341069208454</v>
      </c>
      <c r="P20" s="30">
        <f t="shared" si="2"/>
        <v>62.055359856333752</v>
      </c>
      <c r="Q20" s="30">
        <f t="shared" si="10"/>
        <v>38.956639566395665</v>
      </c>
      <c r="R20"/>
      <c r="S20" s="29" t="s">
        <v>23</v>
      </c>
      <c r="T20" s="30">
        <f t="shared" si="11"/>
        <v>7.8310902432153258</v>
      </c>
      <c r="U20" s="30">
        <f t="shared" si="12"/>
        <v>4.1581202711504046</v>
      </c>
    </row>
    <row r="21" spans="1:21" s="1" customFormat="1" x14ac:dyDescent="0.25">
      <c r="A21" s="27">
        <v>64.75341898052217</v>
      </c>
      <c r="B21" s="22">
        <v>-1.6900642353916286</v>
      </c>
      <c r="C21" s="12">
        <f t="shared" si="3"/>
        <v>38.314176245210724</v>
      </c>
      <c r="D21" s="5">
        <f t="shared" si="4"/>
        <v>-171.15111505387486</v>
      </c>
      <c r="E21" s="12">
        <f t="shared" si="5"/>
        <v>7.5047948164146874</v>
      </c>
      <c r="F21" s="5">
        <f t="shared" si="6"/>
        <v>1284.4488600000002</v>
      </c>
      <c r="G21" s="12">
        <f t="shared" si="7"/>
        <v>4.2278448488678668</v>
      </c>
      <c r="H21" s="9">
        <f t="shared" si="13"/>
        <v>11.732639665282555</v>
      </c>
      <c r="I21" s="2"/>
      <c r="J21" s="30">
        <f t="shared" si="0"/>
        <v>64.75341898052217</v>
      </c>
      <c r="K21" s="5">
        <f t="shared" si="9"/>
        <v>1284.4488600000002</v>
      </c>
      <c r="L21"/>
      <c r="M21" s="30">
        <f t="shared" si="1"/>
        <v>64.75341898052217</v>
      </c>
      <c r="N21" s="12">
        <f t="shared" si="1"/>
        <v>-1.6900642353916286</v>
      </c>
      <c r="P21" s="30">
        <f t="shared" si="2"/>
        <v>64.75341898052217</v>
      </c>
      <c r="Q21" s="30">
        <f t="shared" si="10"/>
        <v>38.314176245210724</v>
      </c>
      <c r="R21"/>
      <c r="S21" s="29" t="s">
        <v>24</v>
      </c>
      <c r="T21" s="30">
        <f t="shared" si="11"/>
        <v>7.5047948164146874</v>
      </c>
      <c r="U21" s="30">
        <f t="shared" si="12"/>
        <v>4.2278448488678668</v>
      </c>
    </row>
    <row r="22" spans="1:21" s="1" customFormat="1" x14ac:dyDescent="0.25">
      <c r="A22" s="27">
        <v>67.451478104710603</v>
      </c>
      <c r="B22" s="22">
        <v>-1.8260464152507252</v>
      </c>
      <c r="C22" s="12">
        <f t="shared" si="3"/>
        <v>36.938534278959814</v>
      </c>
      <c r="D22" s="5">
        <f t="shared" si="4"/>
        <v>-184.92189442602569</v>
      </c>
      <c r="E22" s="12">
        <f t="shared" si="5"/>
        <v>7.2046030237580982</v>
      </c>
      <c r="F22" s="5">
        <f t="shared" si="6"/>
        <v>1332.2835071999998</v>
      </c>
      <c r="G22" s="12">
        <f t="shared" si="7"/>
        <v>4.3852956225498412</v>
      </c>
      <c r="H22" s="9">
        <f t="shared" si="13"/>
        <v>11.58989864630794</v>
      </c>
      <c r="I22"/>
      <c r="J22" s="30">
        <f t="shared" si="0"/>
        <v>67.451478104710603</v>
      </c>
      <c r="K22" s="5">
        <f t="shared" si="9"/>
        <v>1332.2835071999998</v>
      </c>
      <c r="L22"/>
      <c r="M22" s="30">
        <f t="shared" si="1"/>
        <v>67.451478104710603</v>
      </c>
      <c r="N22" s="12">
        <f t="shared" si="1"/>
        <v>-1.8260464152507252</v>
      </c>
      <c r="P22" s="30">
        <f t="shared" si="2"/>
        <v>67.451478104710603</v>
      </c>
      <c r="Q22" s="30">
        <f t="shared" si="10"/>
        <v>36.938534278959814</v>
      </c>
      <c r="R22"/>
      <c r="S22" s="29" t="s">
        <v>25</v>
      </c>
      <c r="T22" s="30">
        <f t="shared" si="11"/>
        <v>7.2046030237580982</v>
      </c>
      <c r="U22" s="30">
        <f t="shared" si="12"/>
        <v>4.3852956225498412</v>
      </c>
    </row>
    <row r="23" spans="1:21" s="1" customFormat="1" x14ac:dyDescent="0.25">
      <c r="A23" s="27">
        <v>70.149537228899021</v>
      </c>
      <c r="B23" s="22">
        <v>-1.9814546208039785</v>
      </c>
      <c r="C23" s="12">
        <f t="shared" si="3"/>
        <v>35.403050108932462</v>
      </c>
      <c r="D23" s="5">
        <f t="shared" si="4"/>
        <v>-200.65992799419811</v>
      </c>
      <c r="E23" s="12">
        <f t="shared" si="5"/>
        <v>6.9275029074597105</v>
      </c>
      <c r="F23" s="5">
        <f t="shared" si="6"/>
        <v>1390.0666707692308</v>
      </c>
      <c r="G23" s="12">
        <f t="shared" si="7"/>
        <v>4.5754925685360464</v>
      </c>
      <c r="H23" s="9">
        <f t="shared" si="13"/>
        <v>11.502995475995757</v>
      </c>
      <c r="I23"/>
      <c r="J23" s="30">
        <f t="shared" si="0"/>
        <v>70.149537228899021</v>
      </c>
      <c r="K23" s="5">
        <f t="shared" si="9"/>
        <v>1390.0666707692308</v>
      </c>
      <c r="L23"/>
      <c r="M23" s="30">
        <f t="shared" si="1"/>
        <v>70.149537228899021</v>
      </c>
      <c r="N23" s="12">
        <f t="shared" si="1"/>
        <v>-1.9814546208039785</v>
      </c>
      <c r="P23" s="30">
        <f t="shared" si="2"/>
        <v>70.149537228899021</v>
      </c>
      <c r="Q23" s="30">
        <f t="shared" si="10"/>
        <v>35.403050108932462</v>
      </c>
      <c r="R23"/>
      <c r="S23" s="29" t="s">
        <v>26</v>
      </c>
      <c r="T23" s="30">
        <f t="shared" si="11"/>
        <v>6.9275029074597105</v>
      </c>
      <c r="U23" s="30">
        <f t="shared" si="12"/>
        <v>4.5754925685360464</v>
      </c>
    </row>
    <row r="24" spans="1:21" s="1" customFormat="1" x14ac:dyDescent="0.25">
      <c r="A24" s="27">
        <v>72.84759635308744</v>
      </c>
      <c r="B24" s="22">
        <v>-2.1757148777455453</v>
      </c>
      <c r="C24" s="12">
        <f t="shared" si="3"/>
        <v>33.482142857142854</v>
      </c>
      <c r="D24" s="5">
        <f t="shared" si="4"/>
        <v>-220.33246995441363</v>
      </c>
      <c r="E24" s="12">
        <f t="shared" si="5"/>
        <v>6.6709287257019438</v>
      </c>
      <c r="F24" s="5">
        <f t="shared" si="6"/>
        <v>1469.8163200000001</v>
      </c>
      <c r="G24" s="12">
        <f t="shared" si="7"/>
        <v>4.837993594617636</v>
      </c>
      <c r="H24" s="9">
        <f t="shared" si="13"/>
        <v>11.508922320319581</v>
      </c>
      <c r="I24"/>
      <c r="J24" s="30">
        <f t="shared" si="0"/>
        <v>72.84759635308744</v>
      </c>
      <c r="K24" s="5">
        <f t="shared" si="9"/>
        <v>1469.8163200000001</v>
      </c>
      <c r="L24"/>
      <c r="M24" s="30">
        <f t="shared" si="1"/>
        <v>72.84759635308744</v>
      </c>
      <c r="N24" s="12">
        <f t="shared" si="1"/>
        <v>-2.1757148777455453</v>
      </c>
      <c r="P24" s="30">
        <f t="shared" si="2"/>
        <v>72.84759635308744</v>
      </c>
      <c r="Q24" s="30">
        <f t="shared" si="10"/>
        <v>33.482142857142854</v>
      </c>
      <c r="R24"/>
      <c r="S24" s="29" t="s">
        <v>27</v>
      </c>
      <c r="T24" s="30">
        <f t="shared" si="11"/>
        <v>6.6709287257019438</v>
      </c>
      <c r="U24" s="30">
        <f t="shared" si="12"/>
        <v>4.837993594617636</v>
      </c>
    </row>
    <row r="25" spans="1:21" s="1" customFormat="1" x14ac:dyDescent="0.25">
      <c r="A25" s="27">
        <v>75.545655477275872</v>
      </c>
      <c r="B25" s="22">
        <v>-2.3894011603812682</v>
      </c>
      <c r="C25" s="12">
        <f t="shared" si="3"/>
        <v>31.616982836495033</v>
      </c>
      <c r="D25" s="5">
        <f t="shared" si="4"/>
        <v>-241.97226611065065</v>
      </c>
      <c r="E25" s="12">
        <f t="shared" si="5"/>
        <v>6.432681271212588</v>
      </c>
      <c r="F25" s="5">
        <f t="shared" si="6"/>
        <v>1556.5242342857141</v>
      </c>
      <c r="G25" s="12">
        <f t="shared" si="7"/>
        <v>5.1233981912388922</v>
      </c>
      <c r="H25" s="9">
        <f t="shared" si="13"/>
        <v>11.55607946245148</v>
      </c>
      <c r="I25"/>
      <c r="J25" s="30">
        <f t="shared" si="0"/>
        <v>75.545655477275872</v>
      </c>
      <c r="K25" s="5">
        <f t="shared" si="9"/>
        <v>1556.5242342857141</v>
      </c>
      <c r="L25"/>
      <c r="M25" s="30">
        <f t="shared" si="1"/>
        <v>75.545655477275872</v>
      </c>
      <c r="N25" s="12">
        <f t="shared" si="1"/>
        <v>-2.3894011603812682</v>
      </c>
      <c r="P25" s="30">
        <f t="shared" si="2"/>
        <v>75.545655477275872</v>
      </c>
      <c r="Q25" s="30">
        <f t="shared" si="10"/>
        <v>31.616982836495033</v>
      </c>
      <c r="R25"/>
      <c r="S25" s="29" t="s">
        <v>28</v>
      </c>
      <c r="T25" s="30">
        <f t="shared" si="11"/>
        <v>6.432681271212588</v>
      </c>
      <c r="U25" s="30">
        <f t="shared" si="12"/>
        <v>5.1233981912388922</v>
      </c>
    </row>
    <row r="26" spans="1:21" s="1" customFormat="1" x14ac:dyDescent="0.25">
      <c r="A26" s="27">
        <v>78.243714601464291</v>
      </c>
      <c r="B26" s="22">
        <v>-2.5642353916286784</v>
      </c>
      <c r="C26" s="12">
        <f t="shared" si="3"/>
        <v>30.513468013468007</v>
      </c>
      <c r="D26" s="5">
        <f t="shared" si="4"/>
        <v>-259.67755387484465</v>
      </c>
      <c r="E26" s="12">
        <f t="shared" si="5"/>
        <v>6.210864675653534</v>
      </c>
      <c r="F26" s="5">
        <f t="shared" si="6"/>
        <v>1612.8156910344831</v>
      </c>
      <c r="G26" s="12">
        <f t="shared" si="7"/>
        <v>5.3086850896604849</v>
      </c>
      <c r="H26" s="9">
        <f t="shared" si="13"/>
        <v>11.519549765314018</v>
      </c>
      <c r="I26"/>
      <c r="J26" s="30">
        <f t="shared" si="0"/>
        <v>78.243714601464291</v>
      </c>
      <c r="K26" s="5">
        <f t="shared" si="9"/>
        <v>1612.8156910344831</v>
      </c>
      <c r="L26"/>
      <c r="M26" s="30">
        <f t="shared" si="1"/>
        <v>78.243714601464291</v>
      </c>
      <c r="N26" s="12">
        <f t="shared" si="1"/>
        <v>-2.5642353916286784</v>
      </c>
      <c r="P26" s="30">
        <f t="shared" si="2"/>
        <v>78.243714601464291</v>
      </c>
      <c r="Q26" s="30">
        <f t="shared" si="10"/>
        <v>30.513468013468007</v>
      </c>
      <c r="R26"/>
      <c r="S26" s="29" t="s">
        <v>14</v>
      </c>
      <c r="T26" s="30">
        <f t="shared" si="11"/>
        <v>6.210864675653534</v>
      </c>
      <c r="U26" s="30">
        <f t="shared" si="12"/>
        <v>5.3086850896604849</v>
      </c>
    </row>
    <row r="27" spans="1:21" s="1" customFormat="1" x14ac:dyDescent="0.25">
      <c r="A27" s="27">
        <v>80.941773725652709</v>
      </c>
      <c r="B27" s="22">
        <v>-2.797347699958558</v>
      </c>
      <c r="C27" s="12">
        <f t="shared" si="3"/>
        <v>28.93518518518518</v>
      </c>
      <c r="D27" s="5">
        <f t="shared" si="4"/>
        <v>-283.28460422710322</v>
      </c>
      <c r="E27" s="12">
        <f t="shared" si="5"/>
        <v>6.0038358531317488</v>
      </c>
      <c r="F27" s="5">
        <f t="shared" si="6"/>
        <v>1700.7874560000002</v>
      </c>
      <c r="G27" s="12">
        <f t="shared" si="7"/>
        <v>5.5982497309146932</v>
      </c>
      <c r="H27" s="9">
        <f t="shared" si="13"/>
        <v>11.602085584046442</v>
      </c>
      <c r="I27"/>
      <c r="J27" s="30">
        <f t="shared" si="0"/>
        <v>80.941773725652709</v>
      </c>
      <c r="K27" s="5">
        <f t="shared" si="9"/>
        <v>1700.7874560000002</v>
      </c>
      <c r="L27"/>
      <c r="M27" s="30">
        <f t="shared" si="1"/>
        <v>80.941773725652709</v>
      </c>
      <c r="N27" s="12">
        <f t="shared" si="1"/>
        <v>-2.797347699958558</v>
      </c>
      <c r="P27" s="30">
        <f t="shared" si="2"/>
        <v>80.941773725652709</v>
      </c>
      <c r="Q27" s="30">
        <f t="shared" si="10"/>
        <v>28.93518518518518</v>
      </c>
      <c r="R27"/>
      <c r="S27" s="29" t="s">
        <v>29</v>
      </c>
      <c r="T27" s="30">
        <f t="shared" si="11"/>
        <v>6.0038358531317488</v>
      </c>
      <c r="U27" s="30">
        <f t="shared" si="12"/>
        <v>5.5982497309146932</v>
      </c>
    </row>
    <row r="28" spans="1:21" s="1" customFormat="1" x14ac:dyDescent="0.25">
      <c r="A28" s="27">
        <v>83.639832849841142</v>
      </c>
      <c r="B28" s="22">
        <v>-3.0304600082884376</v>
      </c>
      <c r="C28" s="12">
        <f t="shared" si="3"/>
        <v>27.599715099715102</v>
      </c>
      <c r="D28" s="5">
        <f t="shared" si="4"/>
        <v>-306.89165457936178</v>
      </c>
      <c r="E28" s="12">
        <f t="shared" si="5"/>
        <v>5.8101637288371757</v>
      </c>
      <c r="F28" s="5">
        <f t="shared" si="6"/>
        <v>1783.0836232258064</v>
      </c>
      <c r="G28" s="12">
        <f t="shared" si="7"/>
        <v>5.8691327824105644</v>
      </c>
      <c r="H28" s="9">
        <f t="shared" si="13"/>
        <v>11.67929651124774</v>
      </c>
      <c r="I28"/>
      <c r="J28" s="30">
        <f t="shared" si="0"/>
        <v>83.639832849841142</v>
      </c>
      <c r="K28" s="5">
        <f t="shared" si="9"/>
        <v>1783.0836232258064</v>
      </c>
      <c r="L28"/>
      <c r="M28" s="30">
        <f t="shared" si="1"/>
        <v>83.639832849841142</v>
      </c>
      <c r="N28" s="12">
        <f t="shared" si="1"/>
        <v>-3.0304600082884376</v>
      </c>
      <c r="P28" s="30">
        <f t="shared" si="2"/>
        <v>83.639832849841142</v>
      </c>
      <c r="Q28" s="30">
        <f t="shared" si="10"/>
        <v>27.599715099715102</v>
      </c>
      <c r="R28"/>
      <c r="S28" s="29" t="s">
        <v>30</v>
      </c>
      <c r="T28" s="30">
        <f t="shared" si="11"/>
        <v>5.8101637288371757</v>
      </c>
      <c r="U28" s="30">
        <f t="shared" si="12"/>
        <v>5.8691327824105644</v>
      </c>
    </row>
    <row r="29" spans="1:21" s="1" customFormat="1" x14ac:dyDescent="0.25">
      <c r="A29" s="27">
        <v>86.33789197402956</v>
      </c>
      <c r="B29" s="22">
        <v>-3.2635723166183173</v>
      </c>
      <c r="C29" s="12">
        <f t="shared" si="3"/>
        <v>26.455026455026456</v>
      </c>
      <c r="D29" s="5">
        <f t="shared" si="4"/>
        <v>-330.49870493162041</v>
      </c>
      <c r="E29" s="12">
        <f t="shared" si="5"/>
        <v>5.6285961123110146</v>
      </c>
      <c r="F29" s="5">
        <f t="shared" si="6"/>
        <v>1860.2362799999999</v>
      </c>
      <c r="G29" s="12">
        <f t="shared" si="7"/>
        <v>6.1230856431879443</v>
      </c>
      <c r="H29" s="9">
        <f t="shared" si="13"/>
        <v>11.751681755498959</v>
      </c>
      <c r="I29"/>
      <c r="J29" s="30">
        <f t="shared" si="0"/>
        <v>86.33789197402956</v>
      </c>
      <c r="K29" s="5">
        <f t="shared" si="9"/>
        <v>1860.2362799999999</v>
      </c>
      <c r="L29"/>
      <c r="M29" s="30">
        <f t="shared" si="1"/>
        <v>86.33789197402956</v>
      </c>
      <c r="N29" s="12">
        <f t="shared" si="1"/>
        <v>-3.2635723166183173</v>
      </c>
      <c r="P29" s="30">
        <f t="shared" si="2"/>
        <v>86.33789197402956</v>
      </c>
      <c r="Q29" s="30">
        <f t="shared" si="10"/>
        <v>26.455026455026456</v>
      </c>
      <c r="R29"/>
      <c r="S29" s="29" t="s">
        <v>31</v>
      </c>
      <c r="T29" s="30">
        <f t="shared" si="11"/>
        <v>5.6285961123110146</v>
      </c>
      <c r="U29" s="30">
        <f t="shared" si="12"/>
        <v>6.1230856431879443</v>
      </c>
    </row>
    <row r="30" spans="1:21" s="1" customFormat="1" x14ac:dyDescent="0.25">
      <c r="A30" s="27">
        <v>89.035951098217993</v>
      </c>
      <c r="B30" s="22">
        <v>-3.4966846249481973</v>
      </c>
      <c r="C30" s="12">
        <f t="shared" si="3"/>
        <v>25.462962962962965</v>
      </c>
      <c r="D30" s="5">
        <f t="shared" si="4"/>
        <v>-354.10575528387903</v>
      </c>
      <c r="E30" s="12">
        <f t="shared" si="5"/>
        <v>5.4580325937561351</v>
      </c>
      <c r="F30" s="5">
        <f t="shared" si="6"/>
        <v>1932.7130181818179</v>
      </c>
      <c r="G30" s="12">
        <f t="shared" si="7"/>
        <v>6.3616474214939673</v>
      </c>
      <c r="H30" s="9">
        <f t="shared" si="13"/>
        <v>11.819680015250103</v>
      </c>
      <c r="I30"/>
      <c r="J30" s="30">
        <f t="shared" si="0"/>
        <v>89.035951098217993</v>
      </c>
      <c r="K30" s="5">
        <f t="shared" si="9"/>
        <v>1932.7130181818179</v>
      </c>
      <c r="L30"/>
      <c r="M30" s="30">
        <f t="shared" si="1"/>
        <v>89.035951098217993</v>
      </c>
      <c r="N30" s="12">
        <f t="shared" si="1"/>
        <v>-3.4966846249481973</v>
      </c>
      <c r="P30" s="30">
        <f t="shared" si="2"/>
        <v>89.035951098217993</v>
      </c>
      <c r="Q30" s="30">
        <f t="shared" si="10"/>
        <v>25.462962962962965</v>
      </c>
      <c r="R30"/>
      <c r="S30" s="29" t="s">
        <v>32</v>
      </c>
      <c r="T30" s="30">
        <f t="shared" si="11"/>
        <v>5.4580325937561351</v>
      </c>
      <c r="U30" s="30">
        <f t="shared" si="12"/>
        <v>6.3616474214939673</v>
      </c>
    </row>
    <row r="31" spans="1:21" s="1" customFormat="1" x14ac:dyDescent="0.25">
      <c r="A31" s="27">
        <v>91.734010222406411</v>
      </c>
      <c r="B31" s="22">
        <v>-3.7492229589722337</v>
      </c>
      <c r="C31" s="12">
        <f t="shared" si="3"/>
        <v>24.467472654001153</v>
      </c>
      <c r="D31" s="5">
        <f t="shared" si="4"/>
        <v>-379.68005983215915</v>
      </c>
      <c r="E31" s="12">
        <f t="shared" si="5"/>
        <v>5.2975022233515432</v>
      </c>
      <c r="F31" s="5">
        <f t="shared" si="6"/>
        <v>2011.3479105882352</v>
      </c>
      <c r="G31" s="12">
        <f t="shared" si="7"/>
        <v>6.6204791548194581</v>
      </c>
      <c r="H31" s="9">
        <f t="shared" si="13"/>
        <v>11.917981378171001</v>
      </c>
      <c r="I31"/>
      <c r="J31" s="30">
        <f t="shared" si="0"/>
        <v>91.734010222406411</v>
      </c>
      <c r="K31" s="5">
        <f t="shared" si="9"/>
        <v>2011.3479105882352</v>
      </c>
      <c r="L31"/>
      <c r="M31" s="30">
        <f t="shared" si="1"/>
        <v>91.734010222406411</v>
      </c>
      <c r="N31" s="12">
        <f t="shared" si="1"/>
        <v>-3.7492229589722337</v>
      </c>
      <c r="P31" s="30">
        <f t="shared" si="2"/>
        <v>91.734010222406411</v>
      </c>
      <c r="Q31" s="30">
        <f t="shared" si="10"/>
        <v>24.467472654001153</v>
      </c>
      <c r="R31"/>
      <c r="S31" s="29" t="s">
        <v>33</v>
      </c>
      <c r="T31" s="30">
        <f t="shared" si="11"/>
        <v>5.2975022233515432</v>
      </c>
      <c r="U31" s="30">
        <f t="shared" si="12"/>
        <v>6.6204791548194581</v>
      </c>
    </row>
    <row r="32" spans="1:21" s="1" customFormat="1" x14ac:dyDescent="0.25">
      <c r="A32" s="27">
        <v>94.43206934659483</v>
      </c>
      <c r="B32" s="22">
        <v>-4.0406133443845835</v>
      </c>
      <c r="C32" s="12">
        <f t="shared" si="3"/>
        <v>23.370726495726494</v>
      </c>
      <c r="D32" s="5">
        <f t="shared" si="4"/>
        <v>-409.1888727724824</v>
      </c>
      <c r="E32" s="12">
        <f t="shared" si="5"/>
        <v>5.1461450169700713</v>
      </c>
      <c r="F32" s="5">
        <f t="shared" si="6"/>
        <v>2105.7368502857144</v>
      </c>
      <c r="G32" s="12">
        <f t="shared" si="7"/>
        <v>6.9311663335134286</v>
      </c>
      <c r="H32" s="9">
        <f t="shared" si="13"/>
        <v>12.0773113504835</v>
      </c>
      <c r="I32"/>
      <c r="J32" s="30">
        <f t="shared" si="0"/>
        <v>94.43206934659483</v>
      </c>
      <c r="K32" s="5">
        <f t="shared" si="9"/>
        <v>2105.7368502857144</v>
      </c>
      <c r="L32"/>
      <c r="M32" s="30">
        <f t="shared" si="1"/>
        <v>94.43206934659483</v>
      </c>
      <c r="N32" s="12">
        <f t="shared" si="1"/>
        <v>-4.0406133443845835</v>
      </c>
      <c r="P32" s="30">
        <f t="shared" si="2"/>
        <v>94.43206934659483</v>
      </c>
      <c r="Q32" s="30">
        <f t="shared" si="10"/>
        <v>23.370726495726494</v>
      </c>
      <c r="R32"/>
      <c r="S32" s="29" t="s">
        <v>34</v>
      </c>
      <c r="T32" s="30">
        <f t="shared" si="11"/>
        <v>5.1461450169700713</v>
      </c>
      <c r="U32" s="30">
        <f t="shared" si="12"/>
        <v>6.9311663335134286</v>
      </c>
    </row>
    <row r="33" spans="1:21" s="1" customFormat="1" x14ac:dyDescent="0.25">
      <c r="A33" s="27">
        <v>97.130128470783262</v>
      </c>
      <c r="B33" s="22">
        <v>-4.3320037297969334</v>
      </c>
      <c r="C33" s="12">
        <f t="shared" si="3"/>
        <v>22.421524663677129</v>
      </c>
      <c r="D33" s="5">
        <f t="shared" si="4"/>
        <v>-438.69768571280565</v>
      </c>
      <c r="E33" s="12">
        <f t="shared" si="5"/>
        <v>5.0031965442764568</v>
      </c>
      <c r="F33" s="5">
        <f t="shared" si="6"/>
        <v>2194.8819600000002</v>
      </c>
      <c r="G33" s="12">
        <f t="shared" si="7"/>
        <v>7.2245931133910677</v>
      </c>
      <c r="H33" s="9">
        <f t="shared" si="13"/>
        <v>12.227789657667525</v>
      </c>
      <c r="I33"/>
      <c r="J33" s="30">
        <f t="shared" si="0"/>
        <v>97.130128470783262</v>
      </c>
      <c r="K33" s="5">
        <f t="shared" si="9"/>
        <v>2194.8819600000002</v>
      </c>
      <c r="L33"/>
      <c r="M33" s="30">
        <f t="shared" si="1"/>
        <v>97.130128470783262</v>
      </c>
      <c r="N33" s="12">
        <f t="shared" si="1"/>
        <v>-4.3320037297969334</v>
      </c>
      <c r="P33" s="30">
        <f t="shared" si="2"/>
        <v>97.130128470783262</v>
      </c>
      <c r="Q33" s="30">
        <f t="shared" si="10"/>
        <v>22.421524663677129</v>
      </c>
      <c r="R33"/>
      <c r="S33" s="29" t="s">
        <v>35</v>
      </c>
      <c r="T33" s="30">
        <f t="shared" si="11"/>
        <v>5.0031965442764568</v>
      </c>
      <c r="U33" s="30">
        <f t="shared" si="12"/>
        <v>7.2245931133910677</v>
      </c>
    </row>
    <row r="34" spans="1:21" s="1" customFormat="1" x14ac:dyDescent="0.25">
      <c r="A34" s="27"/>
      <c r="B34" s="22"/>
      <c r="C34" s="12"/>
      <c r="D34" s="5"/>
      <c r="E34" s="12"/>
      <c r="F34" s="5"/>
      <c r="G34" s="12"/>
      <c r="H34" s="9"/>
      <c r="I34"/>
      <c r="J34" s="30">
        <f t="shared" si="0"/>
        <v>0</v>
      </c>
      <c r="K34" s="5">
        <f t="shared" si="9"/>
        <v>0</v>
      </c>
      <c r="L34"/>
      <c r="M34" s="30">
        <f t="shared" si="1"/>
        <v>0</v>
      </c>
      <c r="N34" s="12">
        <f t="shared" si="1"/>
        <v>0</v>
      </c>
      <c r="P34" s="30">
        <f t="shared" si="2"/>
        <v>0</v>
      </c>
      <c r="Q34" s="30">
        <f t="shared" si="10"/>
        <v>0</v>
      </c>
      <c r="R34"/>
      <c r="S34" s="29" t="s">
        <v>36</v>
      </c>
      <c r="T34" s="30">
        <f t="shared" si="11"/>
        <v>0</v>
      </c>
      <c r="U34" s="30">
        <f t="shared" si="12"/>
        <v>0</v>
      </c>
    </row>
    <row r="35" spans="1:21" s="1" customFormat="1" x14ac:dyDescent="0.25">
      <c r="A35" s="4"/>
      <c r="B35" s="12"/>
      <c r="C35" s="8"/>
      <c r="D35" s="5"/>
      <c r="E35" s="12"/>
      <c r="F35" s="5"/>
      <c r="G35" s="12"/>
      <c r="H35" s="9"/>
      <c r="I35"/>
      <c r="J35"/>
      <c r="K35"/>
      <c r="L35"/>
      <c r="M35"/>
      <c r="N35" s="28"/>
      <c r="R35"/>
      <c r="S35"/>
    </row>
    <row r="36" spans="1:21" s="1" customFormat="1" ht="15.75" thickBot="1" x14ac:dyDescent="0.3">
      <c r="A36" s="6"/>
      <c r="B36" s="23"/>
      <c r="C36" s="11"/>
      <c r="D36" s="7"/>
      <c r="E36" s="23"/>
      <c r="F36" s="7"/>
      <c r="G36" s="23"/>
      <c r="H36" s="10"/>
      <c r="I36"/>
      <c r="J36"/>
      <c r="K36"/>
      <c r="L36"/>
      <c r="M36"/>
      <c r="N36" s="28"/>
      <c r="R36"/>
      <c r="S36"/>
    </row>
    <row r="37" spans="1:21" s="1" customFormat="1" x14ac:dyDescent="0.25">
      <c r="A37" s="1" t="s">
        <v>12</v>
      </c>
      <c r="B37" s="1">
        <v>3.28084</v>
      </c>
      <c r="D37"/>
      <c r="E37" s="2"/>
      <c r="H37"/>
      <c r="I37"/>
      <c r="J37"/>
      <c r="K37"/>
      <c r="L37"/>
      <c r="M37"/>
      <c r="R37"/>
      <c r="S37"/>
    </row>
    <row r="38" spans="1:21" s="1" customFormat="1" x14ac:dyDescent="0.25">
      <c r="A38" s="1" t="s">
        <v>7</v>
      </c>
      <c r="B38" s="1">
        <v>1.8520000000000001</v>
      </c>
      <c r="D38"/>
      <c r="E38"/>
      <c r="F38"/>
      <c r="G38"/>
      <c r="H38"/>
      <c r="N38"/>
      <c r="O38"/>
      <c r="P38"/>
      <c r="Q38"/>
      <c r="R38"/>
    </row>
    <row r="39" spans="1:21" s="1" customFormat="1" x14ac:dyDescent="0.25">
      <c r="D39"/>
      <c r="E39"/>
      <c r="F39"/>
      <c r="G39"/>
      <c r="H39"/>
      <c r="N39"/>
      <c r="O39"/>
      <c r="P39"/>
      <c r="Q39"/>
      <c r="R39"/>
    </row>
    <row r="40" spans="1:21" s="1" customFormat="1" x14ac:dyDescent="0.25">
      <c r="A40" s="1" t="s">
        <v>10</v>
      </c>
      <c r="B40" s="1">
        <v>101.26900000000001</v>
      </c>
      <c r="D40"/>
      <c r="E40"/>
      <c r="F40"/>
      <c r="G40"/>
      <c r="H40"/>
      <c r="N40"/>
      <c r="O40"/>
      <c r="P40"/>
      <c r="Q40"/>
      <c r="R40"/>
    </row>
    <row r="41" spans="1:21" s="1" customFormat="1" x14ac:dyDescent="0.25">
      <c r="D41"/>
      <c r="E41"/>
      <c r="F41"/>
      <c r="G41"/>
      <c r="H41"/>
      <c r="N41"/>
      <c r="O41"/>
      <c r="P41"/>
      <c r="Q41"/>
      <c r="R41"/>
    </row>
    <row r="42" spans="1:21" s="1" customFormat="1" x14ac:dyDescent="0.25">
      <c r="D42"/>
      <c r="E42"/>
      <c r="F42"/>
      <c r="G42"/>
      <c r="H42"/>
      <c r="N42"/>
      <c r="O42"/>
      <c r="P42"/>
      <c r="Q42"/>
      <c r="R42"/>
    </row>
    <row r="43" spans="1:21" s="1" customFormat="1" x14ac:dyDescent="0.25">
      <c r="B43" s="22">
        <v>-1.4734854175300458</v>
      </c>
      <c r="D43"/>
      <c r="E43"/>
      <c r="F43"/>
      <c r="G43"/>
      <c r="H43"/>
      <c r="N43"/>
      <c r="O43"/>
      <c r="P43"/>
      <c r="Q43"/>
      <c r="R43"/>
    </row>
    <row r="44" spans="1:21" s="1" customFormat="1" x14ac:dyDescent="0.25">
      <c r="B44" s="22">
        <v>-1.3601403854123499</v>
      </c>
      <c r="C44" s="2"/>
      <c r="D44"/>
      <c r="E44"/>
      <c r="F44"/>
      <c r="G44"/>
      <c r="H44"/>
      <c r="N44"/>
      <c r="O44"/>
      <c r="P44"/>
      <c r="Q44"/>
      <c r="R44"/>
    </row>
    <row r="45" spans="1:21" s="1" customFormat="1" x14ac:dyDescent="0.25">
      <c r="B45" s="22">
        <v>-1.3601403854123499</v>
      </c>
      <c r="C45" s="2"/>
      <c r="D45"/>
      <c r="E45"/>
      <c r="F45"/>
      <c r="G45"/>
      <c r="H45"/>
      <c r="N45"/>
      <c r="O45"/>
      <c r="P45"/>
      <c r="Q45"/>
      <c r="R45"/>
    </row>
    <row r="46" spans="1:21" s="1" customFormat="1" x14ac:dyDescent="0.25">
      <c r="B46" s="22">
        <v>-1.3601403854123499</v>
      </c>
      <c r="C46" s="15"/>
      <c r="D46"/>
      <c r="E46"/>
      <c r="F46"/>
      <c r="G46"/>
      <c r="H46"/>
      <c r="N46"/>
      <c r="O46"/>
      <c r="P46"/>
      <c r="Q46"/>
      <c r="R46"/>
    </row>
    <row r="47" spans="1:21" s="1" customFormat="1" x14ac:dyDescent="0.25">
      <c r="B47" s="22">
        <v>-1.3979220627849152</v>
      </c>
      <c r="C47" s="2"/>
      <c r="D47"/>
      <c r="E47"/>
      <c r="F47"/>
      <c r="G47"/>
      <c r="H47"/>
      <c r="N47"/>
      <c r="O47"/>
      <c r="P47"/>
      <c r="Q47"/>
      <c r="R47"/>
    </row>
    <row r="48" spans="1:21" s="1" customFormat="1" x14ac:dyDescent="0.25">
      <c r="B48" s="22">
        <v>-1.4734854175300458</v>
      </c>
      <c r="C48" s="3"/>
      <c r="D48"/>
      <c r="E48"/>
      <c r="F48"/>
      <c r="G48"/>
      <c r="H48"/>
      <c r="N48"/>
      <c r="O48"/>
      <c r="P48"/>
      <c r="Q48"/>
      <c r="R48"/>
    </row>
    <row r="49" spans="2:19" s="1" customFormat="1" x14ac:dyDescent="0.25">
      <c r="B49" s="22">
        <v>-1.5490487722751762</v>
      </c>
      <c r="C49" s="3"/>
      <c r="D49"/>
      <c r="E49"/>
      <c r="F49"/>
      <c r="G49"/>
      <c r="H49"/>
      <c r="N49"/>
      <c r="O49"/>
      <c r="P49"/>
      <c r="Q49"/>
      <c r="R49"/>
    </row>
    <row r="50" spans="2:19" s="1" customFormat="1" x14ac:dyDescent="0.25">
      <c r="B50" s="22">
        <v>-1.6623938043928721</v>
      </c>
      <c r="C50" s="3"/>
      <c r="D50"/>
      <c r="E50"/>
      <c r="F50"/>
      <c r="G50"/>
      <c r="H50"/>
      <c r="N50"/>
      <c r="O50"/>
      <c r="P50"/>
      <c r="Q50"/>
      <c r="R50"/>
    </row>
    <row r="51" spans="2:19" s="1" customFormat="1" x14ac:dyDescent="0.25">
      <c r="B51" s="22">
        <v>-1.7757388365105677</v>
      </c>
      <c r="C51" s="3"/>
      <c r="D51"/>
      <c r="E51"/>
      <c r="F51"/>
      <c r="G51"/>
      <c r="H51"/>
      <c r="N51"/>
      <c r="O51"/>
      <c r="P51"/>
      <c r="Q51"/>
      <c r="R51"/>
    </row>
    <row r="52" spans="2:19" x14ac:dyDescent="0.25">
      <c r="B52" s="22">
        <v>-1.9646472233733945</v>
      </c>
      <c r="C52" s="3"/>
      <c r="E52"/>
      <c r="F52"/>
      <c r="G52"/>
      <c r="K52" s="1"/>
      <c r="L52" s="1"/>
      <c r="M52" s="1"/>
      <c r="O52"/>
      <c r="P52"/>
      <c r="Q52"/>
    </row>
    <row r="53" spans="2:19" x14ac:dyDescent="0.25">
      <c r="B53" s="22">
        <v>-2.1157739328636556</v>
      </c>
      <c r="C53" s="3"/>
      <c r="E53"/>
      <c r="F53"/>
      <c r="G53"/>
      <c r="K53" s="1"/>
      <c r="L53" s="1"/>
      <c r="M53" s="1"/>
      <c r="O53"/>
      <c r="P53"/>
      <c r="Q53"/>
    </row>
    <row r="54" spans="2:19" x14ac:dyDescent="0.25">
      <c r="B54" s="22">
        <v>-2.3424639970990468</v>
      </c>
      <c r="C54" s="3"/>
      <c r="E54"/>
      <c r="F54"/>
      <c r="G54"/>
      <c r="K54" s="1"/>
      <c r="L54" s="1"/>
      <c r="M54" s="1"/>
      <c r="O54"/>
      <c r="P54"/>
      <c r="Q54"/>
    </row>
    <row r="55" spans="2:19" s="1" customFormat="1" x14ac:dyDescent="0.25">
      <c r="B55" s="22">
        <v>-2.5691540613344386</v>
      </c>
      <c r="D55"/>
      <c r="E55"/>
      <c r="N55"/>
      <c r="O55"/>
      <c r="P55"/>
      <c r="Q55"/>
      <c r="R55"/>
    </row>
    <row r="56" spans="2:19" s="1" customFormat="1" x14ac:dyDescent="0.25">
      <c r="B56" s="22">
        <v>-2.7958441255698303</v>
      </c>
      <c r="D56"/>
      <c r="E56"/>
      <c r="N56"/>
      <c r="O56"/>
      <c r="P56"/>
      <c r="Q56"/>
      <c r="R56"/>
    </row>
    <row r="57" spans="2:19" s="1" customFormat="1" x14ac:dyDescent="0.25">
      <c r="B57" s="22">
        <v>-2.984752512432657</v>
      </c>
      <c r="D57"/>
      <c r="E57"/>
      <c r="N57"/>
      <c r="O57"/>
      <c r="P57"/>
      <c r="Q57"/>
      <c r="R57"/>
    </row>
    <row r="58" spans="2:19" s="1" customFormat="1" x14ac:dyDescent="0.25">
      <c r="B58" s="22">
        <v>-3.2492242540406138</v>
      </c>
      <c r="D58"/>
      <c r="E58"/>
      <c r="N58"/>
      <c r="O58"/>
      <c r="P58"/>
      <c r="Q58"/>
      <c r="R58"/>
    </row>
    <row r="59" spans="2:19" s="1" customFormat="1" x14ac:dyDescent="0.25">
      <c r="B59" s="22">
        <v>-3.5892593503937009</v>
      </c>
      <c r="D59"/>
      <c r="E59" s="2"/>
      <c r="H59"/>
      <c r="I59"/>
      <c r="J59"/>
      <c r="R59"/>
      <c r="S59"/>
    </row>
    <row r="60" spans="2:19" x14ac:dyDescent="0.25">
      <c r="B60" s="22">
        <v>-3.929294446746789</v>
      </c>
    </row>
    <row r="61" spans="2:19" x14ac:dyDescent="0.25">
      <c r="B61" s="22">
        <v>-4.2693295430998761</v>
      </c>
    </row>
    <row r="62" spans="2:19" x14ac:dyDescent="0.25">
      <c r="B62" s="22">
        <v>-4.5715829620803978</v>
      </c>
    </row>
    <row r="63" spans="2:19" x14ac:dyDescent="0.25">
      <c r="B63" s="22">
        <v>-4.8738363810609204</v>
      </c>
    </row>
    <row r="64" spans="2:19" x14ac:dyDescent="0.25">
      <c r="B64" s="22">
        <v>-5.176089800041443</v>
      </c>
    </row>
    <row r="65" spans="2:14" x14ac:dyDescent="0.25">
      <c r="B65" s="22">
        <v>-5.5161248963945297</v>
      </c>
      <c r="N65" s="1"/>
    </row>
    <row r="66" spans="2:14" x14ac:dyDescent="0.25">
      <c r="B66" s="12"/>
    </row>
    <row r="67" spans="2:14" x14ac:dyDescent="0.25">
      <c r="B67" s="1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161C-45C6-47C6-BEC0-8295F83A5AE3}">
  <dimension ref="A8:U67"/>
  <sheetViews>
    <sheetView workbookViewId="0">
      <selection activeCell="H33" sqref="H33"/>
    </sheetView>
  </sheetViews>
  <sheetFormatPr defaultRowHeight="15" x14ac:dyDescent="0.25"/>
  <cols>
    <col min="1" max="1" width="12.7109375" style="1" customWidth="1"/>
    <col min="2" max="3" width="13" style="1" customWidth="1"/>
    <col min="4" max="4" width="13" customWidth="1"/>
    <col min="5" max="5" width="13" style="2" customWidth="1"/>
    <col min="6" max="7" width="13" style="1" customWidth="1"/>
    <col min="8" max="10" width="13" customWidth="1"/>
    <col min="13" max="14" width="11.7109375" customWidth="1"/>
    <col min="15" max="15" width="4.140625" style="1" customWidth="1"/>
    <col min="16" max="17" width="12.28515625" style="1" customWidth="1"/>
    <col min="18" max="18" width="2.85546875" customWidth="1"/>
  </cols>
  <sheetData>
    <row r="8" spans="1:21" s="1" customFormat="1" ht="15.75" thickBot="1" x14ac:dyDescent="0.3">
      <c r="D8"/>
      <c r="E8" s="2"/>
      <c r="G8"/>
      <c r="H8"/>
      <c r="I8"/>
      <c r="J8"/>
      <c r="K8"/>
      <c r="L8"/>
      <c r="M8"/>
      <c r="N8"/>
      <c r="R8"/>
      <c r="S8"/>
    </row>
    <row r="9" spans="1:21" s="1" customFormat="1" ht="30" x14ac:dyDescent="0.25">
      <c r="A9" s="16"/>
      <c r="B9" s="19" t="s">
        <v>2</v>
      </c>
      <c r="C9" s="17">
        <v>15</v>
      </c>
      <c r="D9" s="20"/>
      <c r="E9" s="19" t="s">
        <v>6</v>
      </c>
      <c r="F9" s="17">
        <v>3</v>
      </c>
      <c r="G9" s="20"/>
      <c r="H9" s="21"/>
      <c r="I9"/>
      <c r="J9"/>
      <c r="K9"/>
      <c r="L9"/>
      <c r="M9"/>
      <c r="N9"/>
      <c r="R9"/>
      <c r="S9"/>
    </row>
    <row r="10" spans="1:21" s="1" customFormat="1" ht="5.25" customHeight="1" x14ac:dyDescent="0.25">
      <c r="A10" s="4"/>
      <c r="B10" s="8"/>
      <c r="C10" s="8"/>
      <c r="D10" s="13"/>
      <c r="E10" s="12"/>
      <c r="F10" s="8" t="s">
        <v>0</v>
      </c>
      <c r="G10" s="8" t="s">
        <v>0</v>
      </c>
      <c r="H10" s="14"/>
      <c r="I10"/>
      <c r="J10"/>
      <c r="K10"/>
      <c r="L10"/>
      <c r="M10"/>
      <c r="N10"/>
      <c r="R10"/>
      <c r="S10"/>
    </row>
    <row r="11" spans="1:21" s="1" customFormat="1" ht="30.75" thickBot="1" x14ac:dyDescent="0.3">
      <c r="A11" s="18" t="s">
        <v>3</v>
      </c>
      <c r="B11" s="24" t="s">
        <v>9</v>
      </c>
      <c r="C11" s="24" t="s">
        <v>1</v>
      </c>
      <c r="D11" s="25" t="s">
        <v>11</v>
      </c>
      <c r="E11" s="24" t="s">
        <v>13</v>
      </c>
      <c r="F11" s="24" t="s">
        <v>8</v>
      </c>
      <c r="G11" s="25" t="s">
        <v>4</v>
      </c>
      <c r="H11" s="26" t="s">
        <v>5</v>
      </c>
      <c r="I11"/>
      <c r="J11" t="str">
        <f t="shared" ref="J11:J34" si="0">A11</f>
        <v>Speed (kt)</v>
      </c>
      <c r="K11" s="29" t="str">
        <f>F11</f>
        <v>Height lost</v>
      </c>
      <c r="L11"/>
      <c r="M11" t="str">
        <f t="shared" ref="M11:N34" si="1">A11</f>
        <v>Speed (kt)</v>
      </c>
      <c r="N11" s="28" t="str">
        <f t="shared" si="1"/>
        <v>Sink Rate (kt)</v>
      </c>
      <c r="P11" s="1" t="str">
        <f t="shared" ref="P11:P34" si="2">A11</f>
        <v>Speed (kt)</v>
      </c>
      <c r="Q11" s="28" t="str">
        <f>C11</f>
        <v>L/D</v>
      </c>
      <c r="R11"/>
      <c r="S11" s="29" t="s">
        <v>3</v>
      </c>
      <c r="T11" s="29" t="str">
        <f>E11</f>
        <v>Cruise time (min)</v>
      </c>
      <c r="U11" s="29" t="str">
        <f>G11</f>
        <v>Climb time</v>
      </c>
    </row>
    <row r="12" spans="1:21" s="1" customFormat="1" x14ac:dyDescent="0.25">
      <c r="A12" s="27">
        <v>40.470886862826355</v>
      </c>
      <c r="B12" s="22">
        <v>-1.398673849979279</v>
      </c>
      <c r="C12" s="12">
        <f t="shared" ref="C12:C26" si="3">A12/B12*-1</f>
        <v>28.93518518518518</v>
      </c>
      <c r="D12" s="5">
        <f t="shared" ref="D12:D26" si="4">B12*$B$40</f>
        <v>-141.64230211355161</v>
      </c>
      <c r="E12" s="12">
        <f t="shared" ref="E12:E26" si="5">$C$9/(A12*$B$38)*60</f>
        <v>12.007671706263498</v>
      </c>
      <c r="F12" s="5">
        <f t="shared" ref="F12:F26" si="6">$C$9*1000*$B$37/C12</f>
        <v>1700.7874560000002</v>
      </c>
      <c r="G12" s="12">
        <f t="shared" ref="G12:G26" si="7">F12/($F$9*$B$40)</f>
        <v>5.5982497309146932</v>
      </c>
      <c r="H12" s="9">
        <f t="shared" ref="H12:H16" si="8">E12+G12</f>
        <v>17.605921437178189</v>
      </c>
      <c r="I12"/>
      <c r="J12" s="30">
        <f t="shared" si="0"/>
        <v>40.470886862826355</v>
      </c>
      <c r="K12" s="5">
        <f t="shared" ref="K12:K34" si="9">F12</f>
        <v>1700.7874560000002</v>
      </c>
      <c r="L12"/>
      <c r="M12" s="30">
        <f t="shared" si="1"/>
        <v>40.470886862826355</v>
      </c>
      <c r="N12" s="12">
        <f t="shared" si="1"/>
        <v>-1.398673849979279</v>
      </c>
      <c r="P12" s="30">
        <f t="shared" si="2"/>
        <v>40.470886862826355</v>
      </c>
      <c r="Q12" s="30">
        <f t="shared" ref="Q12:Q34" si="10">C12</f>
        <v>28.93518518518518</v>
      </c>
      <c r="R12"/>
      <c r="S12" s="29" t="s">
        <v>15</v>
      </c>
      <c r="T12" s="30">
        <f t="shared" ref="T12:T34" si="11">E12</f>
        <v>12.007671706263498</v>
      </c>
      <c r="U12" s="30">
        <f t="shared" ref="U12:U34" si="12">G12</f>
        <v>5.5982497309146932</v>
      </c>
    </row>
    <row r="13" spans="1:21" s="1" customFormat="1" x14ac:dyDescent="0.25">
      <c r="A13" s="27">
        <v>43.16894598701478</v>
      </c>
      <c r="B13" s="22">
        <v>-1.3209697472026525</v>
      </c>
      <c r="C13" s="12">
        <f t="shared" si="3"/>
        <v>32.679738562091501</v>
      </c>
      <c r="D13" s="5">
        <f t="shared" si="4"/>
        <v>-133.77328532946541</v>
      </c>
      <c r="E13" s="12">
        <f t="shared" si="5"/>
        <v>11.257192224622029</v>
      </c>
      <c r="F13" s="5">
        <f t="shared" si="6"/>
        <v>1505.9055600000002</v>
      </c>
      <c r="G13" s="12">
        <f t="shared" si="7"/>
        <v>4.956783615914051</v>
      </c>
      <c r="H13" s="9">
        <f t="shared" si="8"/>
        <v>16.213975840536079</v>
      </c>
      <c r="I13"/>
      <c r="J13" s="30">
        <f t="shared" si="0"/>
        <v>43.16894598701478</v>
      </c>
      <c r="K13" s="5">
        <f t="shared" si="9"/>
        <v>1505.9055600000002</v>
      </c>
      <c r="L13"/>
      <c r="M13" s="30">
        <f t="shared" si="1"/>
        <v>43.16894598701478</v>
      </c>
      <c r="N13" s="12">
        <f t="shared" si="1"/>
        <v>-1.3209697472026525</v>
      </c>
      <c r="P13" s="30">
        <f t="shared" si="2"/>
        <v>43.16894598701478</v>
      </c>
      <c r="Q13" s="30">
        <f t="shared" si="10"/>
        <v>32.679738562091501</v>
      </c>
      <c r="R13"/>
      <c r="S13" s="29" t="s">
        <v>16</v>
      </c>
      <c r="T13" s="30">
        <f t="shared" si="11"/>
        <v>11.257192224622029</v>
      </c>
      <c r="U13" s="30">
        <f t="shared" si="12"/>
        <v>4.956783615914051</v>
      </c>
    </row>
    <row r="14" spans="1:21" s="1" customFormat="1" x14ac:dyDescent="0.25">
      <c r="A14" s="27">
        <v>45.867005111203206</v>
      </c>
      <c r="B14" s="22">
        <v>-1.3015437215084957</v>
      </c>
      <c r="C14" s="12">
        <f t="shared" si="3"/>
        <v>35.240464344941955</v>
      </c>
      <c r="D14" s="5">
        <f t="shared" si="4"/>
        <v>-131.80603113344387</v>
      </c>
      <c r="E14" s="12">
        <f t="shared" si="5"/>
        <v>10.595004446703086</v>
      </c>
      <c r="F14" s="5">
        <f t="shared" si="6"/>
        <v>1396.4798964705883</v>
      </c>
      <c r="G14" s="12">
        <f t="shared" si="7"/>
        <v>4.59660210749123</v>
      </c>
      <c r="H14" s="9">
        <f t="shared" si="8"/>
        <v>15.191606554194315</v>
      </c>
      <c r="I14"/>
      <c r="J14" s="30">
        <f t="shared" si="0"/>
        <v>45.867005111203206</v>
      </c>
      <c r="K14" s="5">
        <f t="shared" si="9"/>
        <v>1396.4798964705883</v>
      </c>
      <c r="L14"/>
      <c r="M14" s="30">
        <f t="shared" si="1"/>
        <v>45.867005111203206</v>
      </c>
      <c r="N14" s="12">
        <f t="shared" si="1"/>
        <v>-1.3015437215084957</v>
      </c>
      <c r="P14" s="30">
        <f t="shared" si="2"/>
        <v>45.867005111203206</v>
      </c>
      <c r="Q14" s="30">
        <f t="shared" si="10"/>
        <v>35.240464344941955</v>
      </c>
      <c r="R14"/>
      <c r="S14" s="29" t="s">
        <v>17</v>
      </c>
      <c r="T14" s="30">
        <f t="shared" si="11"/>
        <v>10.595004446703086</v>
      </c>
      <c r="U14" s="30">
        <f t="shared" si="12"/>
        <v>4.59660210749123</v>
      </c>
    </row>
    <row r="15" spans="1:21" s="1" customFormat="1" x14ac:dyDescent="0.25">
      <c r="A15" s="27">
        <v>48.565064235391631</v>
      </c>
      <c r="B15" s="22">
        <v>-1.3209697472026525</v>
      </c>
      <c r="C15" s="12">
        <f t="shared" si="3"/>
        <v>36.764705882352935</v>
      </c>
      <c r="D15" s="5">
        <f t="shared" si="4"/>
        <v>-133.77328532946541</v>
      </c>
      <c r="E15" s="12">
        <f t="shared" si="5"/>
        <v>10.006393088552914</v>
      </c>
      <c r="F15" s="5">
        <f t="shared" si="6"/>
        <v>1338.5827200000001</v>
      </c>
      <c r="G15" s="12">
        <f t="shared" si="7"/>
        <v>4.4060298808124898</v>
      </c>
      <c r="H15" s="9">
        <f t="shared" si="8"/>
        <v>14.412422969365403</v>
      </c>
      <c r="I15"/>
      <c r="J15" s="30">
        <f t="shared" si="0"/>
        <v>48.565064235391631</v>
      </c>
      <c r="K15" s="5">
        <f t="shared" si="9"/>
        <v>1338.5827200000001</v>
      </c>
      <c r="L15"/>
      <c r="M15" s="30">
        <f t="shared" si="1"/>
        <v>48.565064235391631</v>
      </c>
      <c r="N15" s="12">
        <f t="shared" si="1"/>
        <v>-1.3209697472026525</v>
      </c>
      <c r="P15" s="30">
        <f t="shared" si="2"/>
        <v>48.565064235391631</v>
      </c>
      <c r="Q15" s="30">
        <f t="shared" si="10"/>
        <v>36.764705882352935</v>
      </c>
      <c r="R15"/>
      <c r="S15" s="29" t="s">
        <v>18</v>
      </c>
      <c r="T15" s="30">
        <f t="shared" si="11"/>
        <v>10.006393088552914</v>
      </c>
      <c r="U15" s="30">
        <f t="shared" si="12"/>
        <v>4.4060298808124898</v>
      </c>
    </row>
    <row r="16" spans="1:21" s="1" customFormat="1" x14ac:dyDescent="0.25">
      <c r="A16" s="27">
        <v>51.263123359580057</v>
      </c>
      <c r="B16" s="22">
        <v>-1.3598217985909655</v>
      </c>
      <c r="C16" s="12">
        <f t="shared" si="3"/>
        <v>37.698412698412703</v>
      </c>
      <c r="D16" s="5">
        <f t="shared" si="4"/>
        <v>-137.70779372150849</v>
      </c>
      <c r="E16" s="12">
        <f t="shared" si="5"/>
        <v>9.4797408207343388</v>
      </c>
      <c r="F16" s="5">
        <f t="shared" si="6"/>
        <v>1305.4289684210523</v>
      </c>
      <c r="G16" s="12">
        <f t="shared" si="7"/>
        <v>4.2969022057459254</v>
      </c>
      <c r="H16" s="9">
        <f t="shared" si="8"/>
        <v>13.776643026480265</v>
      </c>
      <c r="I16"/>
      <c r="J16" s="30">
        <f t="shared" si="0"/>
        <v>51.263123359580057</v>
      </c>
      <c r="K16" s="5">
        <f t="shared" si="9"/>
        <v>1305.4289684210523</v>
      </c>
      <c r="L16"/>
      <c r="M16" s="30">
        <f t="shared" si="1"/>
        <v>51.263123359580057</v>
      </c>
      <c r="N16" s="12">
        <f t="shared" si="1"/>
        <v>-1.3598217985909655</v>
      </c>
      <c r="P16" s="30">
        <f t="shared" si="2"/>
        <v>51.263123359580057</v>
      </c>
      <c r="Q16" s="30">
        <f t="shared" si="10"/>
        <v>37.698412698412703</v>
      </c>
      <c r="R16"/>
      <c r="S16" s="29" t="s">
        <v>19</v>
      </c>
      <c r="T16" s="30">
        <f t="shared" si="11"/>
        <v>9.4797408207343388</v>
      </c>
      <c r="U16" s="30">
        <f t="shared" si="12"/>
        <v>4.2969022057459254</v>
      </c>
    </row>
    <row r="17" spans="1:21" s="1" customFormat="1" x14ac:dyDescent="0.25">
      <c r="A17" s="27">
        <v>53.961182483768475</v>
      </c>
      <c r="B17" s="22">
        <v>-1.4569519270617488</v>
      </c>
      <c r="C17" s="12">
        <f t="shared" si="3"/>
        <v>37.037037037037038</v>
      </c>
      <c r="D17" s="5">
        <f t="shared" si="4"/>
        <v>-147.54406470161624</v>
      </c>
      <c r="E17" s="12">
        <f t="shared" si="5"/>
        <v>9.0057537796976241</v>
      </c>
      <c r="F17" s="5">
        <f t="shared" si="6"/>
        <v>1328.7402</v>
      </c>
      <c r="G17" s="12">
        <f t="shared" si="7"/>
        <v>4.3736326022771035</v>
      </c>
      <c r="H17" s="9">
        <f>E17+G17</f>
        <v>13.379386381974728</v>
      </c>
      <c r="I17"/>
      <c r="J17" s="30">
        <f t="shared" si="0"/>
        <v>53.961182483768475</v>
      </c>
      <c r="K17" s="5">
        <f t="shared" si="9"/>
        <v>1328.7402</v>
      </c>
      <c r="L17"/>
      <c r="M17" s="30">
        <f t="shared" si="1"/>
        <v>53.961182483768475</v>
      </c>
      <c r="N17" s="12">
        <f t="shared" si="1"/>
        <v>-1.4569519270617488</v>
      </c>
      <c r="P17" s="30">
        <f t="shared" si="2"/>
        <v>53.961182483768475</v>
      </c>
      <c r="Q17" s="30">
        <f t="shared" si="10"/>
        <v>37.037037037037038</v>
      </c>
      <c r="R17"/>
      <c r="S17" s="29" t="s">
        <v>20</v>
      </c>
      <c r="T17" s="30">
        <f t="shared" si="11"/>
        <v>9.0057537796976241</v>
      </c>
      <c r="U17" s="30">
        <f t="shared" si="12"/>
        <v>4.3736326022771035</v>
      </c>
    </row>
    <row r="18" spans="1:21" s="1" customFormat="1" x14ac:dyDescent="0.25">
      <c r="A18" s="27">
        <v>56.659241607956901</v>
      </c>
      <c r="B18" s="22">
        <v>-1.5929341069208454</v>
      </c>
      <c r="C18" s="12">
        <f t="shared" si="3"/>
        <v>35.569105691056912</v>
      </c>
      <c r="D18" s="5">
        <f t="shared" si="4"/>
        <v>-161.31484407376709</v>
      </c>
      <c r="E18" s="12">
        <f t="shared" si="5"/>
        <v>8.576908361616784</v>
      </c>
      <c r="F18" s="5">
        <f t="shared" si="6"/>
        <v>1383.5770971428572</v>
      </c>
      <c r="G18" s="12">
        <f t="shared" si="7"/>
        <v>4.5541317255456821</v>
      </c>
      <c r="H18" s="9">
        <f t="shared" ref="H18:H26" si="13">E18+G18</f>
        <v>13.131040087162466</v>
      </c>
      <c r="I18"/>
      <c r="J18" s="30">
        <f t="shared" si="0"/>
        <v>56.659241607956901</v>
      </c>
      <c r="K18" s="5">
        <f t="shared" si="9"/>
        <v>1383.5770971428572</v>
      </c>
      <c r="L18"/>
      <c r="M18" s="30">
        <f t="shared" si="1"/>
        <v>56.659241607956901</v>
      </c>
      <c r="N18" s="12">
        <f t="shared" si="1"/>
        <v>-1.5929341069208454</v>
      </c>
      <c r="P18" s="30">
        <f t="shared" si="2"/>
        <v>56.659241607956901</v>
      </c>
      <c r="Q18" s="30">
        <f t="shared" si="10"/>
        <v>35.569105691056912</v>
      </c>
      <c r="R18"/>
      <c r="S18" s="29" t="s">
        <v>21</v>
      </c>
      <c r="T18" s="30">
        <f>E18</f>
        <v>8.576908361616784</v>
      </c>
      <c r="U18" s="30">
        <f t="shared" si="12"/>
        <v>4.5541317255456821</v>
      </c>
    </row>
    <row r="19" spans="1:21" s="1" customFormat="1" x14ac:dyDescent="0.25">
      <c r="A19" s="27">
        <v>59.357300732145326</v>
      </c>
      <c r="B19" s="22">
        <v>-1.7483423124740987</v>
      </c>
      <c r="C19" s="12">
        <f t="shared" si="3"/>
        <v>33.950617283950621</v>
      </c>
      <c r="D19" s="5">
        <f t="shared" si="4"/>
        <v>-177.05287764193952</v>
      </c>
      <c r="E19" s="12">
        <f t="shared" si="5"/>
        <v>8.1870488906342036</v>
      </c>
      <c r="F19" s="5">
        <f t="shared" si="6"/>
        <v>1449.5347636363636</v>
      </c>
      <c r="G19" s="12">
        <f t="shared" si="7"/>
        <v>4.7712355661204757</v>
      </c>
      <c r="H19" s="9">
        <f t="shared" si="13"/>
        <v>12.958284456754679</v>
      </c>
      <c r="I19"/>
      <c r="J19" s="30">
        <f t="shared" si="0"/>
        <v>59.357300732145326</v>
      </c>
      <c r="K19" s="5">
        <f t="shared" si="9"/>
        <v>1449.5347636363636</v>
      </c>
      <c r="L19"/>
      <c r="M19" s="30">
        <f t="shared" si="1"/>
        <v>59.357300732145326</v>
      </c>
      <c r="N19" s="12">
        <f t="shared" si="1"/>
        <v>-1.7483423124740987</v>
      </c>
      <c r="P19" s="30">
        <f t="shared" si="2"/>
        <v>59.357300732145326</v>
      </c>
      <c r="Q19" s="30">
        <f t="shared" si="10"/>
        <v>33.950617283950621</v>
      </c>
      <c r="R19"/>
      <c r="S19" s="29" t="s">
        <v>22</v>
      </c>
      <c r="T19" s="30">
        <f t="shared" si="11"/>
        <v>8.1870488906342036</v>
      </c>
      <c r="U19" s="30">
        <f t="shared" si="12"/>
        <v>4.7712355661204757</v>
      </c>
    </row>
    <row r="20" spans="1:21" s="1" customFormat="1" x14ac:dyDescent="0.25">
      <c r="A20" s="27">
        <v>62.055359856333752</v>
      </c>
      <c r="B20" s="22">
        <v>-1.9814546208039785</v>
      </c>
      <c r="C20" s="12">
        <f t="shared" si="3"/>
        <v>31.318082788671024</v>
      </c>
      <c r="D20" s="5">
        <f t="shared" si="4"/>
        <v>-200.65992799419811</v>
      </c>
      <c r="E20" s="12">
        <f t="shared" si="5"/>
        <v>7.8310902432153258</v>
      </c>
      <c r="F20" s="5">
        <f t="shared" si="6"/>
        <v>1571.3797147826087</v>
      </c>
      <c r="G20" s="12">
        <f t="shared" si="7"/>
        <v>5.1722959470407481</v>
      </c>
      <c r="H20" s="9">
        <f t="shared" si="13"/>
        <v>13.003386190256073</v>
      </c>
      <c r="I20"/>
      <c r="J20" s="30">
        <f t="shared" si="0"/>
        <v>62.055359856333752</v>
      </c>
      <c r="K20" s="5">
        <f t="shared" si="9"/>
        <v>1571.3797147826087</v>
      </c>
      <c r="L20"/>
      <c r="M20" s="30">
        <f t="shared" si="1"/>
        <v>62.055359856333752</v>
      </c>
      <c r="N20" s="12">
        <f t="shared" si="1"/>
        <v>-1.9814546208039785</v>
      </c>
      <c r="P20" s="30">
        <f t="shared" si="2"/>
        <v>62.055359856333752</v>
      </c>
      <c r="Q20" s="30">
        <f t="shared" si="10"/>
        <v>31.318082788671024</v>
      </c>
      <c r="R20"/>
      <c r="S20" s="29" t="s">
        <v>23</v>
      </c>
      <c r="T20" s="30">
        <f t="shared" si="11"/>
        <v>7.8310902432153258</v>
      </c>
      <c r="U20" s="30">
        <f t="shared" si="12"/>
        <v>5.1722959470407481</v>
      </c>
    </row>
    <row r="21" spans="1:21" s="1" customFormat="1" x14ac:dyDescent="0.25">
      <c r="A21" s="27">
        <v>64.75341898052217</v>
      </c>
      <c r="B21" s="22">
        <v>-2.2145669291338583</v>
      </c>
      <c r="C21" s="12">
        <f t="shared" si="3"/>
        <v>29.239766081871345</v>
      </c>
      <c r="D21" s="5">
        <f t="shared" si="4"/>
        <v>-224.26697834645671</v>
      </c>
      <c r="E21" s="12">
        <f t="shared" si="5"/>
        <v>7.5047948164146874</v>
      </c>
      <c r="F21" s="5">
        <f t="shared" si="6"/>
        <v>1683.0709199999999</v>
      </c>
      <c r="G21" s="12">
        <f t="shared" si="7"/>
        <v>5.5399346295509968</v>
      </c>
      <c r="H21" s="9">
        <f t="shared" si="13"/>
        <v>13.044729445965684</v>
      </c>
      <c r="I21" s="2"/>
      <c r="J21" s="30">
        <f t="shared" si="0"/>
        <v>64.75341898052217</v>
      </c>
      <c r="K21" s="5">
        <f t="shared" si="9"/>
        <v>1683.0709199999999</v>
      </c>
      <c r="L21"/>
      <c r="M21" s="30">
        <f t="shared" si="1"/>
        <v>64.75341898052217</v>
      </c>
      <c r="N21" s="12">
        <f t="shared" si="1"/>
        <v>-2.2145669291338583</v>
      </c>
      <c r="P21" s="30">
        <f t="shared" si="2"/>
        <v>64.75341898052217</v>
      </c>
      <c r="Q21" s="30">
        <f t="shared" si="10"/>
        <v>29.239766081871345</v>
      </c>
      <c r="R21"/>
      <c r="S21" s="29" t="s">
        <v>24</v>
      </c>
      <c r="T21" s="30">
        <f t="shared" si="11"/>
        <v>7.5047948164146874</v>
      </c>
      <c r="U21" s="30">
        <f t="shared" si="12"/>
        <v>5.5399346295509968</v>
      </c>
    </row>
    <row r="22" spans="1:21" s="1" customFormat="1" x14ac:dyDescent="0.25">
      <c r="A22" s="27">
        <v>67.451478104710603</v>
      </c>
      <c r="B22" s="22">
        <v>-2.4865312888520514</v>
      </c>
      <c r="C22" s="12">
        <f t="shared" si="3"/>
        <v>27.126736111111114</v>
      </c>
      <c r="D22" s="5">
        <f t="shared" si="4"/>
        <v>-251.80853709075842</v>
      </c>
      <c r="E22" s="12">
        <f t="shared" si="5"/>
        <v>7.2046030237580982</v>
      </c>
      <c r="F22" s="5">
        <f t="shared" si="6"/>
        <v>1814.1732863999998</v>
      </c>
      <c r="G22" s="12">
        <f t="shared" si="7"/>
        <v>5.9714663796423375</v>
      </c>
      <c r="H22" s="9">
        <f t="shared" si="13"/>
        <v>13.176069403400437</v>
      </c>
      <c r="I22"/>
      <c r="J22" s="30">
        <f t="shared" si="0"/>
        <v>67.451478104710603</v>
      </c>
      <c r="K22" s="5">
        <f t="shared" si="9"/>
        <v>1814.1732863999998</v>
      </c>
      <c r="L22"/>
      <c r="M22" s="30">
        <f t="shared" si="1"/>
        <v>67.451478104710603</v>
      </c>
      <c r="N22" s="12">
        <f t="shared" si="1"/>
        <v>-2.4865312888520514</v>
      </c>
      <c r="P22" s="30">
        <f t="shared" si="2"/>
        <v>67.451478104710603</v>
      </c>
      <c r="Q22" s="30">
        <f t="shared" si="10"/>
        <v>27.126736111111114</v>
      </c>
      <c r="R22"/>
      <c r="S22" s="29" t="s">
        <v>25</v>
      </c>
      <c r="T22" s="30">
        <f t="shared" si="11"/>
        <v>7.2046030237580982</v>
      </c>
      <c r="U22" s="30">
        <f t="shared" si="12"/>
        <v>5.9714663796423375</v>
      </c>
    </row>
    <row r="23" spans="1:21" s="1" customFormat="1" x14ac:dyDescent="0.25">
      <c r="A23" s="27">
        <v>70.149537228899021</v>
      </c>
      <c r="B23" s="22">
        <v>-2.7779216742644013</v>
      </c>
      <c r="C23" s="12">
        <f t="shared" si="3"/>
        <v>25.252525252525253</v>
      </c>
      <c r="D23" s="5">
        <f t="shared" si="4"/>
        <v>-281.31735003108167</v>
      </c>
      <c r="E23" s="12">
        <f t="shared" si="5"/>
        <v>6.9275029074597105</v>
      </c>
      <c r="F23" s="5">
        <f t="shared" si="6"/>
        <v>1948.8189599999998</v>
      </c>
      <c r="G23" s="12">
        <f t="shared" si="7"/>
        <v>6.4146611500064177</v>
      </c>
      <c r="H23" s="9">
        <f t="shared" si="13"/>
        <v>13.342164057466128</v>
      </c>
      <c r="I23"/>
      <c r="J23" s="30">
        <f t="shared" si="0"/>
        <v>70.149537228899021</v>
      </c>
      <c r="K23" s="5">
        <f t="shared" si="9"/>
        <v>1948.8189599999998</v>
      </c>
      <c r="L23"/>
      <c r="M23" s="30">
        <f t="shared" si="1"/>
        <v>70.149537228899021</v>
      </c>
      <c r="N23" s="12">
        <f t="shared" si="1"/>
        <v>-2.7779216742644013</v>
      </c>
      <c r="P23" s="30">
        <f t="shared" si="2"/>
        <v>70.149537228899021</v>
      </c>
      <c r="Q23" s="30">
        <f t="shared" si="10"/>
        <v>25.252525252525253</v>
      </c>
      <c r="R23"/>
      <c r="S23" s="29" t="s">
        <v>26</v>
      </c>
      <c r="T23" s="30">
        <f t="shared" si="11"/>
        <v>6.9275029074597105</v>
      </c>
      <c r="U23" s="30">
        <f t="shared" si="12"/>
        <v>6.4146611500064177</v>
      </c>
    </row>
    <row r="24" spans="1:21" s="1" customFormat="1" x14ac:dyDescent="0.25">
      <c r="A24" s="27">
        <v>72.84759635308744</v>
      </c>
      <c r="B24" s="22">
        <v>-3.0498860339825944</v>
      </c>
      <c r="C24" s="12">
        <f t="shared" si="3"/>
        <v>23.885350318471335</v>
      </c>
      <c r="D24" s="5">
        <f t="shared" si="4"/>
        <v>-308.85890877538338</v>
      </c>
      <c r="E24" s="12">
        <f t="shared" si="5"/>
        <v>6.6709287257019438</v>
      </c>
      <c r="F24" s="5">
        <f t="shared" si="6"/>
        <v>2060.3675200000002</v>
      </c>
      <c r="G24" s="12">
        <f t="shared" si="7"/>
        <v>6.781830306740793</v>
      </c>
      <c r="H24" s="9">
        <f t="shared" si="13"/>
        <v>13.452759032442737</v>
      </c>
      <c r="I24"/>
      <c r="J24" s="30">
        <f t="shared" si="0"/>
        <v>72.84759635308744</v>
      </c>
      <c r="K24" s="5">
        <f t="shared" si="9"/>
        <v>2060.3675200000002</v>
      </c>
      <c r="L24"/>
      <c r="M24" s="30">
        <f t="shared" si="1"/>
        <v>72.84759635308744</v>
      </c>
      <c r="N24" s="12">
        <f t="shared" si="1"/>
        <v>-3.0498860339825944</v>
      </c>
      <c r="P24" s="30">
        <f t="shared" si="2"/>
        <v>72.84759635308744</v>
      </c>
      <c r="Q24" s="30">
        <f t="shared" si="10"/>
        <v>23.885350318471335</v>
      </c>
      <c r="R24"/>
      <c r="S24" s="29" t="s">
        <v>27</v>
      </c>
      <c r="T24" s="30">
        <f t="shared" si="11"/>
        <v>6.6709287257019438</v>
      </c>
      <c r="U24" s="30">
        <f t="shared" si="12"/>
        <v>6.781830306740793</v>
      </c>
    </row>
    <row r="25" spans="1:21" s="1" customFormat="1" x14ac:dyDescent="0.25">
      <c r="A25" s="27">
        <v>75.545655477275872</v>
      </c>
      <c r="B25" s="22">
        <v>-3.360702445089101</v>
      </c>
      <c r="C25" s="12">
        <f t="shared" si="3"/>
        <v>22.479126525369299</v>
      </c>
      <c r="D25" s="5">
        <f t="shared" si="4"/>
        <v>-340.33497591172818</v>
      </c>
      <c r="E25" s="12">
        <f t="shared" si="5"/>
        <v>6.432681271212588</v>
      </c>
      <c r="F25" s="5">
        <f t="shared" si="6"/>
        <v>2189.2576628571428</v>
      </c>
      <c r="G25" s="12">
        <f t="shared" si="7"/>
        <v>7.206080382799418</v>
      </c>
      <c r="H25" s="9">
        <f t="shared" si="13"/>
        <v>13.638761654012006</v>
      </c>
      <c r="I25"/>
      <c r="J25" s="30">
        <f t="shared" si="0"/>
        <v>75.545655477275872</v>
      </c>
      <c r="K25" s="5">
        <f t="shared" si="9"/>
        <v>2189.2576628571428</v>
      </c>
      <c r="L25"/>
      <c r="M25" s="30">
        <f t="shared" si="1"/>
        <v>75.545655477275872</v>
      </c>
      <c r="N25" s="12">
        <f t="shared" si="1"/>
        <v>-3.360702445089101</v>
      </c>
      <c r="P25" s="30">
        <f t="shared" si="2"/>
        <v>75.545655477275872</v>
      </c>
      <c r="Q25" s="30">
        <f t="shared" si="10"/>
        <v>22.479126525369299</v>
      </c>
      <c r="R25"/>
      <c r="S25" s="29" t="s">
        <v>28</v>
      </c>
      <c r="T25" s="30">
        <f t="shared" si="11"/>
        <v>6.432681271212588</v>
      </c>
      <c r="U25" s="30">
        <f t="shared" si="12"/>
        <v>7.206080382799418</v>
      </c>
    </row>
    <row r="26" spans="1:21" s="1" customFormat="1" x14ac:dyDescent="0.25">
      <c r="A26" s="27">
        <v>78.243714601464291</v>
      </c>
      <c r="B26" s="22">
        <v>-3.6715188561956071</v>
      </c>
      <c r="C26" s="12">
        <f t="shared" si="3"/>
        <v>21.310993533215754</v>
      </c>
      <c r="D26" s="5">
        <f t="shared" si="4"/>
        <v>-371.81104304807297</v>
      </c>
      <c r="E26" s="12">
        <f t="shared" si="5"/>
        <v>6.210864675653534</v>
      </c>
      <c r="F26" s="5">
        <f t="shared" si="6"/>
        <v>2309.2588303448279</v>
      </c>
      <c r="G26" s="12">
        <f t="shared" si="7"/>
        <v>7.6010718329229663</v>
      </c>
      <c r="H26" s="9">
        <f t="shared" si="13"/>
        <v>13.811936508576501</v>
      </c>
      <c r="I26"/>
      <c r="J26" s="30">
        <f t="shared" si="0"/>
        <v>78.243714601464291</v>
      </c>
      <c r="K26" s="5">
        <f t="shared" si="9"/>
        <v>2309.2588303448279</v>
      </c>
      <c r="L26"/>
      <c r="M26" s="30">
        <f t="shared" si="1"/>
        <v>78.243714601464291</v>
      </c>
      <c r="N26" s="12">
        <f t="shared" si="1"/>
        <v>-3.6715188561956071</v>
      </c>
      <c r="P26" s="30">
        <f t="shared" si="2"/>
        <v>78.243714601464291</v>
      </c>
      <c r="Q26" s="30">
        <f t="shared" si="10"/>
        <v>21.310993533215754</v>
      </c>
      <c r="R26"/>
      <c r="S26" s="29" t="s">
        <v>14</v>
      </c>
      <c r="T26" s="30">
        <f t="shared" si="11"/>
        <v>6.210864675653534</v>
      </c>
      <c r="U26" s="30">
        <f t="shared" si="12"/>
        <v>7.6010718329229663</v>
      </c>
    </row>
    <row r="27" spans="1:21" s="1" customFormat="1" x14ac:dyDescent="0.25">
      <c r="A27" s="27"/>
      <c r="B27" s="22"/>
      <c r="C27" s="12"/>
      <c r="D27" s="5"/>
      <c r="E27" s="12"/>
      <c r="F27" s="5"/>
      <c r="G27" s="12"/>
      <c r="H27" s="9"/>
      <c r="I27"/>
      <c r="J27" s="30">
        <f t="shared" si="0"/>
        <v>0</v>
      </c>
      <c r="K27" s="5">
        <f t="shared" si="9"/>
        <v>0</v>
      </c>
      <c r="L27"/>
      <c r="M27" s="30">
        <f t="shared" si="1"/>
        <v>0</v>
      </c>
      <c r="N27" s="12">
        <f t="shared" si="1"/>
        <v>0</v>
      </c>
      <c r="P27" s="30">
        <f t="shared" si="2"/>
        <v>0</v>
      </c>
      <c r="Q27" s="30">
        <f t="shared" si="10"/>
        <v>0</v>
      </c>
      <c r="R27"/>
      <c r="S27" s="29" t="s">
        <v>29</v>
      </c>
      <c r="T27" s="30">
        <f t="shared" si="11"/>
        <v>0</v>
      </c>
      <c r="U27" s="30">
        <f t="shared" si="12"/>
        <v>0</v>
      </c>
    </row>
    <row r="28" spans="1:21" s="1" customFormat="1" x14ac:dyDescent="0.25">
      <c r="A28" s="27"/>
      <c r="B28" s="22"/>
      <c r="C28" s="12"/>
      <c r="D28" s="5"/>
      <c r="E28" s="12"/>
      <c r="F28" s="5"/>
      <c r="G28" s="12"/>
      <c r="H28" s="9"/>
      <c r="I28"/>
      <c r="J28" s="30">
        <f t="shared" si="0"/>
        <v>0</v>
      </c>
      <c r="K28" s="5">
        <f t="shared" si="9"/>
        <v>0</v>
      </c>
      <c r="L28"/>
      <c r="M28" s="30">
        <f t="shared" si="1"/>
        <v>0</v>
      </c>
      <c r="N28" s="12">
        <f t="shared" si="1"/>
        <v>0</v>
      </c>
      <c r="P28" s="30">
        <f t="shared" si="2"/>
        <v>0</v>
      </c>
      <c r="Q28" s="30">
        <f t="shared" si="10"/>
        <v>0</v>
      </c>
      <c r="R28"/>
      <c r="S28" s="29" t="s">
        <v>30</v>
      </c>
      <c r="T28" s="30">
        <f t="shared" si="11"/>
        <v>0</v>
      </c>
      <c r="U28" s="30">
        <f t="shared" si="12"/>
        <v>0</v>
      </c>
    </row>
    <row r="29" spans="1:21" s="1" customFormat="1" x14ac:dyDescent="0.25">
      <c r="A29" s="27"/>
      <c r="B29" s="22"/>
      <c r="C29" s="12"/>
      <c r="D29" s="5"/>
      <c r="E29" s="12"/>
      <c r="F29" s="5"/>
      <c r="G29" s="12"/>
      <c r="H29" s="9"/>
      <c r="I29"/>
      <c r="J29" s="30">
        <f t="shared" si="0"/>
        <v>0</v>
      </c>
      <c r="K29" s="5">
        <f t="shared" si="9"/>
        <v>0</v>
      </c>
      <c r="L29"/>
      <c r="M29" s="30">
        <f t="shared" si="1"/>
        <v>0</v>
      </c>
      <c r="N29" s="12">
        <f t="shared" si="1"/>
        <v>0</v>
      </c>
      <c r="P29" s="30">
        <f t="shared" si="2"/>
        <v>0</v>
      </c>
      <c r="Q29" s="30">
        <f t="shared" si="10"/>
        <v>0</v>
      </c>
      <c r="R29"/>
      <c r="S29" s="29" t="s">
        <v>31</v>
      </c>
      <c r="T29" s="30">
        <f t="shared" si="11"/>
        <v>0</v>
      </c>
      <c r="U29" s="30">
        <f t="shared" si="12"/>
        <v>0</v>
      </c>
    </row>
    <row r="30" spans="1:21" s="1" customFormat="1" x14ac:dyDescent="0.25">
      <c r="A30" s="27"/>
      <c r="B30" s="22"/>
      <c r="C30" s="12"/>
      <c r="D30" s="5"/>
      <c r="E30" s="12"/>
      <c r="F30" s="5"/>
      <c r="G30" s="12"/>
      <c r="H30" s="9"/>
      <c r="I30"/>
      <c r="J30" s="30">
        <f t="shared" si="0"/>
        <v>0</v>
      </c>
      <c r="K30" s="5">
        <f t="shared" si="9"/>
        <v>0</v>
      </c>
      <c r="L30"/>
      <c r="M30" s="30">
        <f t="shared" si="1"/>
        <v>0</v>
      </c>
      <c r="N30" s="12">
        <f t="shared" si="1"/>
        <v>0</v>
      </c>
      <c r="P30" s="30">
        <f t="shared" si="2"/>
        <v>0</v>
      </c>
      <c r="Q30" s="30">
        <f t="shared" si="10"/>
        <v>0</v>
      </c>
      <c r="R30"/>
      <c r="S30" s="29" t="s">
        <v>32</v>
      </c>
      <c r="T30" s="30">
        <f t="shared" si="11"/>
        <v>0</v>
      </c>
      <c r="U30" s="30">
        <f t="shared" si="12"/>
        <v>0</v>
      </c>
    </row>
    <row r="31" spans="1:21" s="1" customFormat="1" x14ac:dyDescent="0.25">
      <c r="A31" s="27"/>
      <c r="B31" s="22"/>
      <c r="C31" s="12"/>
      <c r="D31" s="5"/>
      <c r="E31" s="12"/>
      <c r="F31" s="5"/>
      <c r="G31" s="12"/>
      <c r="H31" s="9"/>
      <c r="I31"/>
      <c r="J31" s="30">
        <f t="shared" si="0"/>
        <v>0</v>
      </c>
      <c r="K31" s="5">
        <f t="shared" si="9"/>
        <v>0</v>
      </c>
      <c r="L31"/>
      <c r="M31" s="30">
        <f t="shared" si="1"/>
        <v>0</v>
      </c>
      <c r="N31" s="12">
        <f t="shared" si="1"/>
        <v>0</v>
      </c>
      <c r="P31" s="30">
        <f t="shared" si="2"/>
        <v>0</v>
      </c>
      <c r="Q31" s="30">
        <f t="shared" si="10"/>
        <v>0</v>
      </c>
      <c r="R31"/>
      <c r="S31" s="29" t="s">
        <v>33</v>
      </c>
      <c r="T31" s="30">
        <f t="shared" si="11"/>
        <v>0</v>
      </c>
      <c r="U31" s="30">
        <f t="shared" si="12"/>
        <v>0</v>
      </c>
    </row>
    <row r="32" spans="1:21" s="1" customFormat="1" x14ac:dyDescent="0.25">
      <c r="A32" s="27"/>
      <c r="B32" s="22"/>
      <c r="C32" s="12"/>
      <c r="D32" s="5"/>
      <c r="E32" s="12"/>
      <c r="F32" s="5"/>
      <c r="G32" s="12"/>
      <c r="H32" s="9"/>
      <c r="I32"/>
      <c r="J32" s="30">
        <f t="shared" si="0"/>
        <v>0</v>
      </c>
      <c r="K32" s="5">
        <f t="shared" si="9"/>
        <v>0</v>
      </c>
      <c r="L32"/>
      <c r="M32" s="30">
        <f t="shared" si="1"/>
        <v>0</v>
      </c>
      <c r="N32" s="12">
        <f t="shared" si="1"/>
        <v>0</v>
      </c>
      <c r="P32" s="30">
        <f t="shared" si="2"/>
        <v>0</v>
      </c>
      <c r="Q32" s="30">
        <f t="shared" si="10"/>
        <v>0</v>
      </c>
      <c r="R32"/>
      <c r="S32" s="29" t="s">
        <v>34</v>
      </c>
      <c r="T32" s="30">
        <f t="shared" si="11"/>
        <v>0</v>
      </c>
      <c r="U32" s="30">
        <f t="shared" si="12"/>
        <v>0</v>
      </c>
    </row>
    <row r="33" spans="1:21" s="1" customFormat="1" x14ac:dyDescent="0.25">
      <c r="A33" s="27"/>
      <c r="B33" s="22"/>
      <c r="C33" s="12"/>
      <c r="D33" s="5"/>
      <c r="E33" s="12"/>
      <c r="F33" s="5"/>
      <c r="G33" s="12"/>
      <c r="H33" s="9"/>
      <c r="I33"/>
      <c r="J33" s="30">
        <f t="shared" si="0"/>
        <v>0</v>
      </c>
      <c r="K33" s="5">
        <f t="shared" si="9"/>
        <v>0</v>
      </c>
      <c r="L33"/>
      <c r="M33" s="30">
        <f t="shared" si="1"/>
        <v>0</v>
      </c>
      <c r="N33" s="12">
        <f t="shared" si="1"/>
        <v>0</v>
      </c>
      <c r="P33" s="30">
        <f t="shared" si="2"/>
        <v>0</v>
      </c>
      <c r="Q33" s="30">
        <f t="shared" si="10"/>
        <v>0</v>
      </c>
      <c r="R33"/>
      <c r="S33" s="29" t="s">
        <v>35</v>
      </c>
      <c r="T33" s="30">
        <f t="shared" si="11"/>
        <v>0</v>
      </c>
      <c r="U33" s="30">
        <f t="shared" si="12"/>
        <v>0</v>
      </c>
    </row>
    <row r="34" spans="1:21" s="1" customFormat="1" x14ac:dyDescent="0.25">
      <c r="A34" s="27"/>
      <c r="B34" s="22"/>
      <c r="C34" s="12"/>
      <c r="D34" s="5"/>
      <c r="E34" s="12"/>
      <c r="F34" s="5"/>
      <c r="G34" s="12"/>
      <c r="H34" s="9"/>
      <c r="I34"/>
      <c r="J34" s="30">
        <f t="shared" si="0"/>
        <v>0</v>
      </c>
      <c r="K34" s="5">
        <f t="shared" si="9"/>
        <v>0</v>
      </c>
      <c r="L34"/>
      <c r="M34" s="30">
        <f t="shared" si="1"/>
        <v>0</v>
      </c>
      <c r="N34" s="12">
        <f t="shared" si="1"/>
        <v>0</v>
      </c>
      <c r="P34" s="30">
        <f t="shared" si="2"/>
        <v>0</v>
      </c>
      <c r="Q34" s="30">
        <f t="shared" si="10"/>
        <v>0</v>
      </c>
      <c r="R34"/>
      <c r="S34" s="29" t="s">
        <v>36</v>
      </c>
      <c r="T34" s="30">
        <f t="shared" si="11"/>
        <v>0</v>
      </c>
      <c r="U34" s="30">
        <f t="shared" si="12"/>
        <v>0</v>
      </c>
    </row>
    <row r="35" spans="1:21" s="1" customFormat="1" x14ac:dyDescent="0.25">
      <c r="A35" s="4"/>
      <c r="B35" s="12"/>
      <c r="C35" s="8"/>
      <c r="D35" s="5"/>
      <c r="E35" s="12"/>
      <c r="F35" s="5"/>
      <c r="G35" s="12"/>
      <c r="H35" s="9"/>
      <c r="I35"/>
      <c r="J35"/>
      <c r="K35"/>
      <c r="L35"/>
      <c r="M35"/>
      <c r="N35" s="28"/>
      <c r="R35"/>
      <c r="S35"/>
    </row>
    <row r="36" spans="1:21" s="1" customFormat="1" ht="15.75" thickBot="1" x14ac:dyDescent="0.3">
      <c r="A36" s="6"/>
      <c r="B36" s="23"/>
      <c r="C36" s="11"/>
      <c r="D36" s="7"/>
      <c r="E36" s="23"/>
      <c r="F36" s="7"/>
      <c r="G36" s="23"/>
      <c r="H36" s="10"/>
      <c r="I36"/>
      <c r="J36"/>
      <c r="K36"/>
      <c r="L36"/>
      <c r="M36"/>
      <c r="N36" s="28"/>
      <c r="R36"/>
      <c r="S36"/>
    </row>
    <row r="37" spans="1:21" s="1" customFormat="1" x14ac:dyDescent="0.25">
      <c r="A37" s="1" t="s">
        <v>12</v>
      </c>
      <c r="B37" s="1">
        <v>3.28084</v>
      </c>
      <c r="D37"/>
      <c r="E37" s="2"/>
      <c r="H37"/>
      <c r="I37"/>
      <c r="J37"/>
      <c r="K37"/>
      <c r="L37"/>
      <c r="M37"/>
      <c r="R37"/>
      <c r="S37"/>
    </row>
    <row r="38" spans="1:21" s="1" customFormat="1" x14ac:dyDescent="0.25">
      <c r="A38" s="1" t="s">
        <v>7</v>
      </c>
      <c r="B38" s="1">
        <v>1.8520000000000001</v>
      </c>
      <c r="D38"/>
      <c r="E38"/>
      <c r="F38"/>
      <c r="G38"/>
      <c r="H38"/>
      <c r="N38"/>
      <c r="O38"/>
      <c r="P38"/>
      <c r="Q38"/>
      <c r="R38"/>
    </row>
    <row r="39" spans="1:21" s="1" customFormat="1" x14ac:dyDescent="0.25">
      <c r="D39"/>
      <c r="E39"/>
      <c r="F39"/>
      <c r="G39"/>
      <c r="H39"/>
      <c r="N39"/>
      <c r="O39"/>
      <c r="P39"/>
      <c r="Q39"/>
      <c r="R39"/>
    </row>
    <row r="40" spans="1:21" s="1" customFormat="1" x14ac:dyDescent="0.25">
      <c r="A40" s="1" t="s">
        <v>10</v>
      </c>
      <c r="B40" s="1">
        <v>101.26900000000001</v>
      </c>
      <c r="D40"/>
      <c r="E40"/>
      <c r="F40"/>
      <c r="G40"/>
      <c r="H40"/>
      <c r="N40"/>
      <c r="O40"/>
      <c r="P40"/>
      <c r="Q40"/>
      <c r="R40"/>
    </row>
    <row r="41" spans="1:21" s="1" customFormat="1" x14ac:dyDescent="0.25">
      <c r="D41"/>
      <c r="E41"/>
      <c r="F41"/>
      <c r="G41"/>
      <c r="H41"/>
      <c r="N41"/>
      <c r="O41"/>
      <c r="P41"/>
      <c r="Q41"/>
      <c r="R41"/>
    </row>
    <row r="42" spans="1:21" s="1" customFormat="1" x14ac:dyDescent="0.25">
      <c r="D42"/>
      <c r="E42"/>
      <c r="F42"/>
      <c r="G42"/>
      <c r="H42"/>
      <c r="N42"/>
      <c r="O42"/>
      <c r="P42"/>
      <c r="Q42"/>
      <c r="R42"/>
    </row>
    <row r="43" spans="1:21" s="1" customFormat="1" x14ac:dyDescent="0.25">
      <c r="D43"/>
      <c r="E43"/>
      <c r="F43"/>
      <c r="G43"/>
      <c r="H43"/>
      <c r="N43"/>
      <c r="O43"/>
      <c r="P43"/>
      <c r="Q43"/>
      <c r="R43"/>
    </row>
    <row r="44" spans="1:21" s="1" customFormat="1" x14ac:dyDescent="0.25">
      <c r="B44" s="2"/>
      <c r="C44" s="2"/>
      <c r="D44"/>
      <c r="E44"/>
      <c r="F44"/>
      <c r="G44"/>
      <c r="H44"/>
      <c r="N44"/>
      <c r="O44"/>
      <c r="P44"/>
      <c r="Q44"/>
      <c r="R44"/>
    </row>
    <row r="45" spans="1:21" s="1" customFormat="1" x14ac:dyDescent="0.25">
      <c r="B45" s="2"/>
      <c r="C45" s="2"/>
      <c r="D45"/>
      <c r="E45"/>
      <c r="F45"/>
      <c r="G45"/>
      <c r="H45"/>
      <c r="N45"/>
      <c r="O45"/>
      <c r="P45"/>
      <c r="Q45"/>
      <c r="R45"/>
    </row>
    <row r="46" spans="1:21" s="1" customFormat="1" x14ac:dyDescent="0.25">
      <c r="B46" s="2"/>
      <c r="C46" s="15"/>
      <c r="D46"/>
      <c r="E46"/>
      <c r="F46"/>
      <c r="G46"/>
      <c r="H46"/>
      <c r="N46"/>
      <c r="O46"/>
      <c r="P46"/>
      <c r="Q46"/>
      <c r="R46"/>
    </row>
    <row r="47" spans="1:21" s="1" customFormat="1" x14ac:dyDescent="0.25">
      <c r="B47" s="2"/>
      <c r="C47" s="2"/>
      <c r="D47"/>
      <c r="E47"/>
      <c r="F47"/>
      <c r="G47"/>
      <c r="H47"/>
      <c r="N47"/>
      <c r="O47"/>
      <c r="P47"/>
      <c r="Q47"/>
      <c r="R47"/>
    </row>
    <row r="48" spans="1:21" s="1" customFormat="1" x14ac:dyDescent="0.25">
      <c r="B48" s="2"/>
      <c r="C48" s="3"/>
      <c r="D48"/>
      <c r="E48"/>
      <c r="F48"/>
      <c r="G48"/>
      <c r="H48"/>
      <c r="N48"/>
      <c r="O48"/>
      <c r="P48"/>
      <c r="Q48"/>
      <c r="R48"/>
    </row>
    <row r="49" spans="2:19" s="1" customFormat="1" x14ac:dyDescent="0.25">
      <c r="B49" s="2"/>
      <c r="C49" s="3"/>
      <c r="D49"/>
      <c r="E49"/>
      <c r="F49"/>
      <c r="G49"/>
      <c r="H49"/>
      <c r="N49"/>
      <c r="O49"/>
      <c r="P49"/>
      <c r="Q49"/>
      <c r="R49"/>
    </row>
    <row r="50" spans="2:19" s="1" customFormat="1" x14ac:dyDescent="0.25">
      <c r="B50" s="2"/>
      <c r="C50" s="3"/>
      <c r="D50"/>
      <c r="E50"/>
      <c r="F50"/>
      <c r="G50"/>
      <c r="H50"/>
      <c r="N50"/>
      <c r="O50"/>
      <c r="P50"/>
      <c r="Q50"/>
      <c r="R50"/>
    </row>
    <row r="51" spans="2:19" s="1" customFormat="1" x14ac:dyDescent="0.25">
      <c r="B51" s="2"/>
      <c r="C51" s="3"/>
      <c r="D51"/>
      <c r="E51"/>
      <c r="F51"/>
      <c r="G51"/>
      <c r="H51"/>
      <c r="N51"/>
      <c r="O51"/>
      <c r="P51"/>
      <c r="Q51"/>
      <c r="R51"/>
    </row>
    <row r="52" spans="2:19" x14ac:dyDescent="0.25">
      <c r="B52" s="2"/>
      <c r="C52" s="3"/>
      <c r="E52"/>
      <c r="F52"/>
      <c r="G52"/>
      <c r="K52" s="1"/>
      <c r="L52" s="1"/>
      <c r="M52" s="1"/>
      <c r="O52"/>
      <c r="P52"/>
      <c r="Q52"/>
    </row>
    <row r="53" spans="2:19" x14ac:dyDescent="0.25">
      <c r="B53" s="2"/>
      <c r="C53" s="3"/>
      <c r="E53"/>
      <c r="F53"/>
      <c r="G53"/>
      <c r="K53" s="1"/>
      <c r="L53" s="1"/>
      <c r="M53" s="1"/>
      <c r="O53"/>
      <c r="P53"/>
      <c r="Q53"/>
    </row>
    <row r="54" spans="2:19" x14ac:dyDescent="0.25">
      <c r="B54" s="2"/>
      <c r="C54" s="3"/>
      <c r="E54"/>
      <c r="F54"/>
      <c r="G54"/>
      <c r="K54" s="1"/>
      <c r="L54" s="1"/>
      <c r="M54" s="1"/>
      <c r="O54"/>
      <c r="P54"/>
      <c r="Q54"/>
    </row>
    <row r="55" spans="2:19" s="1" customFormat="1" x14ac:dyDescent="0.25">
      <c r="B55" s="3"/>
      <c r="D55"/>
      <c r="E55"/>
      <c r="N55"/>
      <c r="O55"/>
      <c r="P55"/>
      <c r="Q55"/>
      <c r="R55"/>
    </row>
    <row r="56" spans="2:19" s="1" customFormat="1" x14ac:dyDescent="0.25">
      <c r="B56" s="3"/>
      <c r="D56"/>
      <c r="E56"/>
      <c r="N56"/>
      <c r="O56"/>
      <c r="P56"/>
      <c r="Q56"/>
      <c r="R56"/>
    </row>
    <row r="57" spans="2:19" s="1" customFormat="1" x14ac:dyDescent="0.25">
      <c r="B57" s="12"/>
      <c r="D57"/>
      <c r="E57"/>
      <c r="N57"/>
      <c r="O57"/>
      <c r="P57"/>
      <c r="Q57"/>
      <c r="R57"/>
    </row>
    <row r="58" spans="2:19" s="1" customFormat="1" x14ac:dyDescent="0.25">
      <c r="B58" s="12"/>
      <c r="D58"/>
      <c r="E58"/>
      <c r="N58"/>
      <c r="O58"/>
      <c r="P58"/>
      <c r="Q58"/>
      <c r="R58"/>
    </row>
    <row r="59" spans="2:19" s="1" customFormat="1" x14ac:dyDescent="0.25">
      <c r="B59" s="12"/>
      <c r="D59"/>
      <c r="E59" s="2"/>
      <c r="H59"/>
      <c r="I59"/>
      <c r="J59"/>
      <c r="R59"/>
      <c r="S59"/>
    </row>
    <row r="60" spans="2:19" x14ac:dyDescent="0.25">
      <c r="B60" s="12"/>
    </row>
    <row r="61" spans="2:19" x14ac:dyDescent="0.25">
      <c r="B61" s="12"/>
    </row>
    <row r="62" spans="2:19" x14ac:dyDescent="0.25">
      <c r="B62" s="12"/>
    </row>
    <row r="63" spans="2:19" x14ac:dyDescent="0.25">
      <c r="B63" s="12"/>
    </row>
    <row r="64" spans="2:19" x14ac:dyDescent="0.25">
      <c r="B64" s="12"/>
    </row>
    <row r="65" spans="2:14" x14ac:dyDescent="0.25">
      <c r="B65" s="12"/>
      <c r="N65" s="1"/>
    </row>
    <row r="66" spans="2:14" x14ac:dyDescent="0.25">
      <c r="B66" s="12"/>
    </row>
    <row r="67" spans="2:14" x14ac:dyDescent="0.25">
      <c r="B67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Astir </vt:lpstr>
      <vt:lpstr>ASW20</vt:lpstr>
      <vt:lpstr>Libelle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 Davison</cp:lastModifiedBy>
  <dcterms:created xsi:type="dcterms:W3CDTF">2019-11-04T07:50:13Z</dcterms:created>
  <dcterms:modified xsi:type="dcterms:W3CDTF">2020-03-02T16:57:33Z</dcterms:modified>
</cp:coreProperties>
</file>